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6155" windowHeight="11760"/>
  </bookViews>
  <sheets>
    <sheet name="Calcolo IPT" sheetId="1" r:id="rId1"/>
    <sheet name="dati ACI 122" sheetId="13" r:id="rId2"/>
    <sheet name="Dati" sheetId="4" r:id="rId3"/>
  </sheets>
  <externalReferences>
    <externalReference r:id="rId4"/>
  </externalReferences>
  <definedNames>
    <definedName name="_xlnm._FilterDatabase" localSheetId="2" hidden="1">Dati!$A$1:$Q$111</definedName>
    <definedName name="_xlnm._FilterDatabase" localSheetId="1" hidden="1">'dati ACI 122'!$A$1:$R$1</definedName>
    <definedName name="_xlnm.Print_Area" localSheetId="0">'Calcolo IPT'!$A$1:$F$168</definedName>
    <definedName name="Province">Dati!$A$1:$B$111</definedName>
    <definedName name="Province_1">Dati!$A$2:$A$111</definedName>
    <definedName name="SoggIVA">[1]Dati!$I$2:$I$3</definedName>
  </definedNames>
  <calcPr calcId="145621"/>
</workbook>
</file>

<file path=xl/calcChain.xml><?xml version="1.0" encoding="utf-8"?>
<calcChain xmlns="http://schemas.openxmlformats.org/spreadsheetml/2006/main">
  <c r="H99" i="4" l="1"/>
  <c r="H111" i="4" l="1"/>
  <c r="B10" i="1" l="1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100" i="4"/>
  <c r="H101" i="4"/>
  <c r="H102" i="4"/>
  <c r="H103" i="4"/>
  <c r="H104" i="4"/>
  <c r="H105" i="4"/>
  <c r="H106" i="4"/>
  <c r="H107" i="4"/>
  <c r="H108" i="4"/>
  <c r="H109" i="4"/>
  <c r="H110" i="4"/>
  <c r="H2" i="4"/>
  <c r="E34" i="4" l="1"/>
  <c r="F34" i="4" s="1"/>
  <c r="I111" i="4" l="1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I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4" i="4"/>
  <c r="O3" i="4"/>
  <c r="O2" i="4"/>
  <c r="L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L3" i="4"/>
  <c r="E111" i="4"/>
  <c r="F111" i="4" s="1"/>
  <c r="E110" i="4"/>
  <c r="F110" i="4" s="1"/>
  <c r="E109" i="4"/>
  <c r="F109" i="4" s="1"/>
  <c r="E108" i="4"/>
  <c r="F108" i="4" s="1"/>
  <c r="E107" i="4"/>
  <c r="F107" i="4" s="1"/>
  <c r="E106" i="4"/>
  <c r="F106" i="4" s="1"/>
  <c r="E105" i="4"/>
  <c r="F105" i="4" s="1"/>
  <c r="E104" i="4"/>
  <c r="F104" i="4" s="1"/>
  <c r="E103" i="4"/>
  <c r="F103" i="4" s="1"/>
  <c r="E102" i="4"/>
  <c r="F102" i="4" s="1"/>
  <c r="E101" i="4"/>
  <c r="F101" i="4" s="1"/>
  <c r="E100" i="4"/>
  <c r="F100" i="4" s="1"/>
  <c r="E99" i="4"/>
  <c r="F99" i="4" s="1"/>
  <c r="E98" i="4"/>
  <c r="F98" i="4" s="1"/>
  <c r="E97" i="4"/>
  <c r="F97" i="4" s="1"/>
  <c r="E96" i="4"/>
  <c r="F96" i="4" s="1"/>
  <c r="E95" i="4"/>
  <c r="F95" i="4" s="1"/>
  <c r="E94" i="4"/>
  <c r="F94" i="4" s="1"/>
  <c r="E93" i="4"/>
  <c r="F93" i="4" s="1"/>
  <c r="E92" i="4"/>
  <c r="F92" i="4" s="1"/>
  <c r="E91" i="4"/>
  <c r="F91" i="4" s="1"/>
  <c r="E90" i="4"/>
  <c r="F90" i="4" s="1"/>
  <c r="E89" i="4"/>
  <c r="F89" i="4" s="1"/>
  <c r="E88" i="4"/>
  <c r="F88" i="4" s="1"/>
  <c r="E87" i="4"/>
  <c r="F87" i="4" s="1"/>
  <c r="E86" i="4"/>
  <c r="F86" i="4" s="1"/>
  <c r="E85" i="4"/>
  <c r="F85" i="4" s="1"/>
  <c r="E84" i="4"/>
  <c r="F84" i="4" s="1"/>
  <c r="E83" i="4"/>
  <c r="F83" i="4" s="1"/>
  <c r="E82" i="4"/>
  <c r="F82" i="4" s="1"/>
  <c r="E81" i="4"/>
  <c r="F81" i="4" s="1"/>
  <c r="E80" i="4"/>
  <c r="F80" i="4" s="1"/>
  <c r="E79" i="4"/>
  <c r="F79" i="4" s="1"/>
  <c r="E78" i="4"/>
  <c r="F78" i="4" s="1"/>
  <c r="E77" i="4"/>
  <c r="F77" i="4" s="1"/>
  <c r="E76" i="4"/>
  <c r="F76" i="4" s="1"/>
  <c r="E75" i="4"/>
  <c r="F75" i="4" s="1"/>
  <c r="E74" i="4"/>
  <c r="F74" i="4" s="1"/>
  <c r="E73" i="4"/>
  <c r="F73" i="4" s="1"/>
  <c r="E72" i="4"/>
  <c r="F72" i="4" s="1"/>
  <c r="E71" i="4"/>
  <c r="F71" i="4" s="1"/>
  <c r="E70" i="4"/>
  <c r="F70" i="4" s="1"/>
  <c r="E69" i="4"/>
  <c r="F69" i="4" s="1"/>
  <c r="E68" i="4"/>
  <c r="F68" i="4" s="1"/>
  <c r="E67" i="4"/>
  <c r="F67" i="4" s="1"/>
  <c r="E66" i="4"/>
  <c r="F66" i="4" s="1"/>
  <c r="E65" i="4"/>
  <c r="F65" i="4" s="1"/>
  <c r="E64" i="4"/>
  <c r="F64" i="4" s="1"/>
  <c r="E63" i="4"/>
  <c r="F63" i="4" s="1"/>
  <c r="E62" i="4"/>
  <c r="F62" i="4" s="1"/>
  <c r="E61" i="4"/>
  <c r="F61" i="4" s="1"/>
  <c r="E60" i="4"/>
  <c r="F60" i="4" s="1"/>
  <c r="E59" i="4"/>
  <c r="F59" i="4" s="1"/>
  <c r="E58" i="4"/>
  <c r="F58" i="4" s="1"/>
  <c r="E57" i="4"/>
  <c r="F57" i="4" s="1"/>
  <c r="E56" i="4"/>
  <c r="F56" i="4" s="1"/>
  <c r="E55" i="4"/>
  <c r="F55" i="4" s="1"/>
  <c r="E54" i="4"/>
  <c r="F54" i="4" s="1"/>
  <c r="E53" i="4"/>
  <c r="F53" i="4" s="1"/>
  <c r="E52" i="4"/>
  <c r="F52" i="4" s="1"/>
  <c r="E51" i="4"/>
  <c r="F51" i="4" s="1"/>
  <c r="E50" i="4"/>
  <c r="F50" i="4" s="1"/>
  <c r="E49" i="4"/>
  <c r="F49" i="4" s="1"/>
  <c r="E48" i="4"/>
  <c r="F48" i="4" s="1"/>
  <c r="E47" i="4"/>
  <c r="F47" i="4" s="1"/>
  <c r="E46" i="4"/>
  <c r="F46" i="4" s="1"/>
  <c r="E45" i="4"/>
  <c r="F45" i="4" s="1"/>
  <c r="E44" i="4"/>
  <c r="F44" i="4" s="1"/>
  <c r="E43" i="4"/>
  <c r="F43" i="4" s="1"/>
  <c r="E42" i="4"/>
  <c r="F42" i="4" s="1"/>
  <c r="E41" i="4"/>
  <c r="F41" i="4" s="1"/>
  <c r="E40" i="4"/>
  <c r="F40" i="4" s="1"/>
  <c r="E39" i="4"/>
  <c r="F39" i="4" s="1"/>
  <c r="E38" i="4"/>
  <c r="F38" i="4" s="1"/>
  <c r="E37" i="4"/>
  <c r="F37" i="4" s="1"/>
  <c r="E36" i="4"/>
  <c r="F36" i="4" s="1"/>
  <c r="E35" i="4"/>
  <c r="F35" i="4" s="1"/>
  <c r="E33" i="4"/>
  <c r="F33" i="4" s="1"/>
  <c r="E32" i="4"/>
  <c r="F32" i="4" s="1"/>
  <c r="E31" i="4"/>
  <c r="F31" i="4" s="1"/>
  <c r="E30" i="4"/>
  <c r="F30" i="4" s="1"/>
  <c r="E29" i="4"/>
  <c r="F29" i="4" s="1"/>
  <c r="E28" i="4"/>
  <c r="F28" i="4" s="1"/>
  <c r="E27" i="4"/>
  <c r="F27" i="4" s="1"/>
  <c r="E26" i="4"/>
  <c r="F26" i="4" s="1"/>
  <c r="E25" i="4"/>
  <c r="F25" i="4" s="1"/>
  <c r="E24" i="4"/>
  <c r="F24" i="4" s="1"/>
  <c r="E23" i="4"/>
  <c r="F23" i="4" s="1"/>
  <c r="E22" i="4"/>
  <c r="F22" i="4" s="1"/>
  <c r="E21" i="4"/>
  <c r="F21" i="4" s="1"/>
  <c r="E20" i="4"/>
  <c r="F20" i="4" s="1"/>
  <c r="E19" i="4"/>
  <c r="F19" i="4" s="1"/>
  <c r="E18" i="4"/>
  <c r="F18" i="4" s="1"/>
  <c r="E17" i="4"/>
  <c r="F17" i="4" s="1"/>
  <c r="E16" i="4"/>
  <c r="F16" i="4" s="1"/>
  <c r="E15" i="4"/>
  <c r="F15" i="4" s="1"/>
  <c r="E14" i="4"/>
  <c r="F14" i="4" s="1"/>
  <c r="E13" i="4"/>
  <c r="F13" i="4" s="1"/>
  <c r="E12" i="4"/>
  <c r="F12" i="4" s="1"/>
  <c r="E11" i="4"/>
  <c r="F11" i="4" s="1"/>
  <c r="E10" i="4"/>
  <c r="F10" i="4" s="1"/>
  <c r="E9" i="4"/>
  <c r="F9" i="4" s="1"/>
  <c r="E8" i="4"/>
  <c r="F8" i="4" s="1"/>
  <c r="E7" i="4"/>
  <c r="F7" i="4" s="1"/>
  <c r="E6" i="4"/>
  <c r="F6" i="4" s="1"/>
  <c r="E5" i="4"/>
  <c r="F5" i="4" s="1"/>
  <c r="E4" i="4"/>
  <c r="F4" i="4" s="1"/>
  <c r="E3" i="4"/>
  <c r="F3" i="4" s="1"/>
  <c r="E2" i="4"/>
  <c r="F2" i="4" s="1"/>
  <c r="D9" i="1"/>
  <c r="B19" i="1" s="1"/>
  <c r="E9" i="1"/>
  <c r="B16" i="1" l="1"/>
  <c r="B41" i="1"/>
  <c r="E16" i="1"/>
  <c r="B118" i="1"/>
  <c r="B70" i="1"/>
  <c r="B163" i="1"/>
  <c r="B88" i="1"/>
  <c r="E29" i="1"/>
  <c r="B150" i="1"/>
  <c r="B134" i="1"/>
  <c r="B102" i="1"/>
  <c r="B86" i="1"/>
  <c r="B54" i="1"/>
  <c r="B38" i="1"/>
  <c r="B22" i="1"/>
  <c r="B147" i="1"/>
  <c r="B131" i="1"/>
  <c r="B111" i="1"/>
  <c r="B95" i="1"/>
  <c r="B79" i="1"/>
  <c r="B59" i="1"/>
  <c r="B35" i="1"/>
  <c r="B21" i="1"/>
  <c r="B120" i="1"/>
  <c r="B76" i="1"/>
  <c r="B44" i="1"/>
  <c r="B161" i="1"/>
  <c r="B137" i="1"/>
  <c r="B105" i="1"/>
  <c r="B69" i="1"/>
  <c r="B37" i="1"/>
  <c r="B71" i="1"/>
  <c r="E18" i="1"/>
  <c r="B148" i="1"/>
  <c r="B124" i="1"/>
  <c r="B96" i="1"/>
  <c r="B72" i="1"/>
  <c r="B40" i="1"/>
  <c r="B141" i="1"/>
  <c r="B109" i="1"/>
  <c r="B81" i="1"/>
  <c r="B49" i="1"/>
  <c r="B166" i="1"/>
  <c r="E20" i="1"/>
  <c r="B154" i="1"/>
  <c r="B138" i="1"/>
  <c r="B122" i="1"/>
  <c r="B106" i="1"/>
  <c r="B90" i="1"/>
  <c r="B74" i="1"/>
  <c r="B58" i="1"/>
  <c r="B42" i="1"/>
  <c r="B26" i="1"/>
  <c r="B167" i="1"/>
  <c r="B151" i="1"/>
  <c r="B135" i="1"/>
  <c r="B115" i="1"/>
  <c r="B99" i="1"/>
  <c r="B83" i="1"/>
  <c r="B63" i="1"/>
  <c r="B43" i="1"/>
  <c r="E22" i="1"/>
  <c r="B132" i="1"/>
  <c r="B48" i="1"/>
  <c r="B24" i="1"/>
  <c r="B145" i="1"/>
  <c r="B117" i="1"/>
  <c r="B77" i="1"/>
  <c r="B45" i="1"/>
  <c r="B119" i="1"/>
  <c r="B31" i="1"/>
  <c r="B152" i="1"/>
  <c r="B128" i="1"/>
  <c r="B104" i="1"/>
  <c r="B80" i="1"/>
  <c r="B52" i="1"/>
  <c r="B153" i="1"/>
  <c r="B113" i="1"/>
  <c r="B85" i="1"/>
  <c r="B57" i="1"/>
  <c r="B25" i="1"/>
  <c r="E30" i="1"/>
  <c r="B158" i="1"/>
  <c r="B142" i="1"/>
  <c r="B126" i="1"/>
  <c r="B110" i="1"/>
  <c r="B94" i="1"/>
  <c r="B78" i="1"/>
  <c r="B62" i="1"/>
  <c r="B46" i="1"/>
  <c r="B30" i="1"/>
  <c r="E17" i="1"/>
  <c r="B155" i="1"/>
  <c r="B139" i="1"/>
  <c r="B123" i="1"/>
  <c r="B103" i="1"/>
  <c r="B87" i="1"/>
  <c r="B67" i="1"/>
  <c r="B47" i="1"/>
  <c r="B23" i="1"/>
  <c r="B144" i="1"/>
  <c r="B100" i="1"/>
  <c r="B56" i="1"/>
  <c r="B32" i="1"/>
  <c r="B149" i="1"/>
  <c r="B125" i="1"/>
  <c r="B89" i="1"/>
  <c r="B53" i="1"/>
  <c r="E31" i="1"/>
  <c r="B39" i="1"/>
  <c r="B160" i="1"/>
  <c r="B136" i="1"/>
  <c r="B112" i="1"/>
  <c r="B84" i="1"/>
  <c r="B60" i="1"/>
  <c r="B165" i="1"/>
  <c r="B121" i="1"/>
  <c r="B93" i="1"/>
  <c r="B65" i="1"/>
  <c r="B33" i="1"/>
  <c r="E19" i="1"/>
  <c r="B162" i="1"/>
  <c r="B146" i="1"/>
  <c r="B130" i="1"/>
  <c r="B114" i="1"/>
  <c r="B98" i="1"/>
  <c r="B82" i="1"/>
  <c r="B66" i="1"/>
  <c r="B50" i="1"/>
  <c r="B34" i="1"/>
  <c r="E21" i="1"/>
  <c r="B159" i="1"/>
  <c r="B143" i="1"/>
  <c r="B127" i="1"/>
  <c r="B107" i="1"/>
  <c r="B91" i="1"/>
  <c r="B75" i="1"/>
  <c r="B55" i="1"/>
  <c r="B27" i="1"/>
  <c r="B156" i="1"/>
  <c r="B108" i="1"/>
  <c r="B64" i="1"/>
  <c r="B36" i="1"/>
  <c r="B157" i="1"/>
  <c r="B133" i="1"/>
  <c r="B97" i="1"/>
  <c r="B61" i="1"/>
  <c r="B29" i="1"/>
  <c r="B51" i="1"/>
  <c r="B164" i="1"/>
  <c r="B140" i="1"/>
  <c r="B116" i="1"/>
  <c r="B92" i="1"/>
  <c r="B68" i="1"/>
  <c r="B28" i="1"/>
  <c r="B129" i="1"/>
  <c r="B101" i="1"/>
  <c r="B73" i="1"/>
</calcChain>
</file>

<file path=xl/comments1.xml><?xml version="1.0" encoding="utf-8"?>
<comments xmlns="http://schemas.openxmlformats.org/spreadsheetml/2006/main">
  <authors>
    <author>Massimiliano Greco</author>
  </authors>
  <commentList>
    <comment ref="B9" authorId="0">
      <text>
        <r>
          <rPr>
            <b/>
            <sz val="8"/>
            <color indexed="81"/>
            <rFont val="Tahoma"/>
            <family val="2"/>
          </rPr>
          <t xml:space="preserve">FAROTTO SRL
</t>
        </r>
        <r>
          <rPr>
            <sz val="8"/>
            <color indexed="81"/>
            <rFont val="Tahoma"/>
            <family val="2"/>
          </rPr>
          <t>inserire la provincia di presentazione della formalità:
- per le IMMATRICOLAZIONI la provincia di residenza dell'intestatario
- per i TRASFERIMENTI di PROPRIETA' la provincia di residenza del venditore</t>
        </r>
      </text>
    </comment>
    <comment ref="A16" authorId="0">
      <text>
        <r>
          <rPr>
            <b/>
            <sz val="8"/>
            <color indexed="81"/>
            <rFont val="Tahoma"/>
            <family val="2"/>
          </rPr>
          <t xml:space="preserve">FAROTTO SRL
</t>
        </r>
        <r>
          <rPr>
            <sz val="8"/>
            <color indexed="81"/>
            <rFont val="Tahoma"/>
            <family val="2"/>
          </rPr>
          <t>inserire il numero dei KW per il calcola della IPT</t>
        </r>
      </text>
    </comment>
  </commentList>
</comments>
</file>

<file path=xl/comments2.xml><?xml version="1.0" encoding="utf-8"?>
<comments xmlns="http://schemas.openxmlformats.org/spreadsheetml/2006/main">
  <authors>
    <author>Massimiliano Lacchi</author>
  </authors>
  <commentList>
    <comment ref="Q1" authorId="0">
      <text>
        <r>
          <rPr>
            <b/>
            <sz val="8"/>
            <color indexed="81"/>
            <rFont val="Tahoma"/>
            <family val="2"/>
          </rPr>
          <t>Inserire 1 se è prevista IPT FISSA BASE per i sogg. IVA e 0 in caso contrario</t>
        </r>
      </text>
    </comment>
  </commentList>
</comments>
</file>

<file path=xl/sharedStrings.xml><?xml version="1.0" encoding="utf-8"?>
<sst xmlns="http://schemas.openxmlformats.org/spreadsheetml/2006/main" count="1084" uniqueCount="188">
  <si>
    <t>KW</t>
  </si>
  <si>
    <t>Importo IPT</t>
  </si>
  <si>
    <t>In Euro</t>
  </si>
  <si>
    <t>CodProv</t>
  </si>
  <si>
    <t>DescProv</t>
  </si>
  <si>
    <t>%Aumento</t>
  </si>
  <si>
    <t>Importo x Kw</t>
  </si>
  <si>
    <t>AG</t>
  </si>
  <si>
    <t>AL</t>
  </si>
  <si>
    <t>AN</t>
  </si>
  <si>
    <t>AO</t>
  </si>
  <si>
    <t>AP</t>
  </si>
  <si>
    <t>AQ</t>
  </si>
  <si>
    <t>AR</t>
  </si>
  <si>
    <t>AT</t>
  </si>
  <si>
    <t>AV</t>
  </si>
  <si>
    <t>BA</t>
  </si>
  <si>
    <t>BG</t>
  </si>
  <si>
    <t>BI</t>
  </si>
  <si>
    <t>BL</t>
  </si>
  <si>
    <t>BN</t>
  </si>
  <si>
    <t>BO</t>
  </si>
  <si>
    <t>BR</t>
  </si>
  <si>
    <t>BS</t>
  </si>
  <si>
    <t>BT</t>
  </si>
  <si>
    <t>BZ</t>
  </si>
  <si>
    <t>CA</t>
  </si>
  <si>
    <t>CB</t>
  </si>
  <si>
    <t>CE</t>
  </si>
  <si>
    <t>CH</t>
  </si>
  <si>
    <t>CI</t>
  </si>
  <si>
    <t>CL</t>
  </si>
  <si>
    <t>CN</t>
  </si>
  <si>
    <t>CO</t>
  </si>
  <si>
    <t>CR</t>
  </si>
  <si>
    <t>CS</t>
  </si>
  <si>
    <t>CT</t>
  </si>
  <si>
    <t>CZ</t>
  </si>
  <si>
    <t>EN</t>
  </si>
  <si>
    <t>FE</t>
  </si>
  <si>
    <t>FG</t>
  </si>
  <si>
    <t>FI</t>
  </si>
  <si>
    <t>FM</t>
  </si>
  <si>
    <t>FR</t>
  </si>
  <si>
    <t>GE</t>
  </si>
  <si>
    <t>GO</t>
  </si>
  <si>
    <t>GR</t>
  </si>
  <si>
    <t>IM</t>
  </si>
  <si>
    <t>IS</t>
  </si>
  <si>
    <t>KR</t>
  </si>
  <si>
    <t>LC</t>
  </si>
  <si>
    <t>LE</t>
  </si>
  <si>
    <t>LI</t>
  </si>
  <si>
    <t>LO</t>
  </si>
  <si>
    <t>LT</t>
  </si>
  <si>
    <t>LU</t>
  </si>
  <si>
    <t>MB</t>
  </si>
  <si>
    <t>MC</t>
  </si>
  <si>
    <t>ME</t>
  </si>
  <si>
    <t>MI</t>
  </si>
  <si>
    <t>MN</t>
  </si>
  <si>
    <t>MO</t>
  </si>
  <si>
    <t>MS</t>
  </si>
  <si>
    <t>MT</t>
  </si>
  <si>
    <t>NA</t>
  </si>
  <si>
    <t>NO</t>
  </si>
  <si>
    <t>NU</t>
  </si>
  <si>
    <t>OG</t>
  </si>
  <si>
    <t>OR</t>
  </si>
  <si>
    <t>OT</t>
  </si>
  <si>
    <t>PA</t>
  </si>
  <si>
    <t>PC</t>
  </si>
  <si>
    <t>PD</t>
  </si>
  <si>
    <t>PE</t>
  </si>
  <si>
    <t>PG</t>
  </si>
  <si>
    <t>PI</t>
  </si>
  <si>
    <t>PN</t>
  </si>
  <si>
    <t>PO</t>
  </si>
  <si>
    <t>PR</t>
  </si>
  <si>
    <t>PT</t>
  </si>
  <si>
    <t>PV</t>
  </si>
  <si>
    <t>PZ</t>
  </si>
  <si>
    <t>RA</t>
  </si>
  <si>
    <t>RC</t>
  </si>
  <si>
    <t>RE</t>
  </si>
  <si>
    <t>RG</t>
  </si>
  <si>
    <t>RI</t>
  </si>
  <si>
    <t>RM</t>
  </si>
  <si>
    <t>RN</t>
  </si>
  <si>
    <t>RO</t>
  </si>
  <si>
    <t>SA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</si>
  <si>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</si>
  <si>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</si>
  <si>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</si>
  <si>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</si>
  <si>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</si>
  <si>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</si>
  <si>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</si>
  <si>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</si>
  <si>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</si>
  <si>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</si>
  <si>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TP</t>
  </si>
  <si>
    <t>TR</t>
  </si>
  <si>
    <t>TS</t>
  </si>
  <si>
    <t>TV</t>
  </si>
  <si>
    <t>UD</t>
  </si>
  <si>
    <t>VA</t>
  </si>
  <si>
    <t>VB</t>
  </si>
  <si>
    <t>VC</t>
  </si>
  <si>
    <t>VE</t>
  </si>
  <si>
    <t>VI</t>
  </si>
  <si>
    <t>VR</t>
  </si>
  <si>
    <t>VS</t>
  </si>
  <si>
    <t>VT</t>
  </si>
  <si>
    <t>VV</t>
  </si>
  <si>
    <t>IPT BASE</t>
  </si>
  <si>
    <t>% Aumento</t>
  </si>
  <si>
    <t>PROVINCIA</t>
  </si>
  <si>
    <t>AUTOCARRI</t>
  </si>
  <si>
    <t>Fino a 7qli</t>
  </si>
  <si>
    <t>Da 7,01 a 15 qli</t>
  </si>
  <si>
    <t>Da 15,01 a 30 qli</t>
  </si>
  <si>
    <t>Da 30,01 a 45 qli</t>
  </si>
  <si>
    <t>Da 45,01 a 60 qli</t>
  </si>
  <si>
    <t>Da 60,01 a 80 qli</t>
  </si>
  <si>
    <t>Importo Base</t>
  </si>
  <si>
    <t>RIMORCHI</t>
  </si>
  <si>
    <t>Fino a 20 qli</t>
  </si>
  <si>
    <t>Da 20,01 a 50 qli</t>
  </si>
  <si>
    <t>Iporto IPT</t>
  </si>
  <si>
    <t>portata utile</t>
  </si>
  <si>
    <t>Fino a 53</t>
  </si>
  <si>
    <t>Aumento fisso</t>
  </si>
  <si>
    <t>AUTOVETTURE</t>
  </si>
  <si>
    <t>Oltre 80 qli</t>
  </si>
  <si>
    <t>Oltre 50 qli</t>
  </si>
  <si>
    <t>Provincia</t>
  </si>
  <si>
    <t>% maggiorazione</t>
  </si>
  <si>
    <t>tasso interesse</t>
  </si>
  <si>
    <t>modico valore</t>
  </si>
  <si>
    <t>2688 cc.nuovo Regolamento IPT</t>
  </si>
  <si>
    <t>tutela venditore nuovo Regolamento IPT</t>
  </si>
  <si>
    <t>gestione ripresentate nuovo Regolamento IPT</t>
  </si>
  <si>
    <t>agevolazioni disabili</t>
  </si>
  <si>
    <t>successione ereditaria</t>
  </si>
  <si>
    <t>atti societari</t>
  </si>
  <si>
    <t>veicoli        eco-compatibili</t>
  </si>
  <si>
    <t>IPAB</t>
  </si>
  <si>
    <t>Onlus</t>
  </si>
  <si>
    <t>Obbligo documentazione fiscale</t>
  </si>
  <si>
    <t>Fatture esenti IVA</t>
  </si>
  <si>
    <t>ALTRO</t>
  </si>
  <si>
    <t>Dichiarazione uso non professionale</t>
  </si>
  <si>
    <t>legale</t>
  </si>
  <si>
    <t>X</t>
  </si>
  <si>
    <t>0%</t>
  </si>
  <si>
    <t>legale +3%</t>
  </si>
  <si>
    <t>legale + 1,5%</t>
  </si>
  <si>
    <t>legale + 0,5%</t>
  </si>
  <si>
    <t>legale+3%</t>
  </si>
  <si>
    <t>legale + 2,5%</t>
  </si>
  <si>
    <t>€.12</t>
  </si>
  <si>
    <t>0-20%-30%</t>
  </si>
  <si>
    <t>legale + 2%</t>
  </si>
  <si>
    <t>legale + 1%</t>
  </si>
  <si>
    <t>% Aumento
Privati</t>
  </si>
  <si>
    <t>% Aumento
Sogg. IVA</t>
  </si>
  <si>
    <t>Aumento Auto</t>
  </si>
  <si>
    <t>Aumento Trattori</t>
  </si>
  <si>
    <t>IPT Fissa
Sogg. IVA</t>
  </si>
  <si>
    <t>OPZIONE SI/NO</t>
  </si>
  <si>
    <t>30%</t>
  </si>
  <si>
    <t>FC</t>
  </si>
  <si>
    <t>PU</t>
  </si>
  <si>
    <t>criterio decorrenza variazioni tariffarie</t>
  </si>
  <si>
    <t>PRES</t>
  </si>
  <si>
    <t>A/I</t>
  </si>
  <si>
    <t>20%-30%</t>
  </si>
  <si>
    <t>LEGENDA per criterio decorrenza variazioni tariffarie</t>
  </si>
  <si>
    <t xml:space="preserve">A/I </t>
  </si>
  <si>
    <t>data atto/immatricolazione</t>
  </si>
  <si>
    <t>data prima presentazione form.</t>
  </si>
  <si>
    <t>10-30%</t>
  </si>
  <si>
    <t>DOC</t>
  </si>
  <si>
    <t>P</t>
  </si>
  <si>
    <t xml:space="preserve">Riduzione I.P.T al 10% esibendo copia fattura SOGG.IVA </t>
  </si>
  <si>
    <t xml:space="preserve"> </t>
  </si>
  <si>
    <t>X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</si>
</sst>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€&quot;\ #,##0;[Red]\-&quot;€&quot;\ #,##0"/>
    <numFmt numFmtId="8" formatCode="&quot;€&quot;\ #,##0.00;[Red]\-&quot;€&quot;\ #,##0.00"/>
    <numFmt numFmtId="44" formatCode="_-&quot;€&quot;\ * #,##0.00_-;\-&quot;€&quot;\ * #,##0.00_-;_-&quot;€&quot;\ * &quot;-&quot;??_-;_-@_-"/>
    <numFmt numFmtId="164" formatCode="0.000"/>
    <numFmt numFmtId="165" formatCode="0.00000"/>
  </numFmts>
  <fonts count="2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name val="Arial Black"/>
      <family val="2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4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8"/>
      <color rgb="FFFF0000"/>
      <name val="Arial"/>
      <family val="2"/>
    </font>
    <font>
      <b/>
      <sz val="11"/>
      <color theme="3" tint="-0.249977111117893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3559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100">
    <xf numFmtId="0" fontId="0" fillId="0" borderId="0" xfId="0"/>
    <xf numFmtId="0" fontId="0" fillId="0" borderId="0" xfId="0" applyProtection="1">
      <protection hidden="1"/>
    </xf>
    <xf numFmtId="0" fontId="3" fillId="0" borderId="1" xfId="0" applyFont="1" applyFill="1" applyBorder="1" applyAlignment="1" applyProtection="1">
      <alignment horizontal="center"/>
      <protection hidden="1"/>
    </xf>
    <xf numFmtId="9" fontId="3" fillId="0" borderId="1" xfId="0" applyNumberFormat="1" applyFont="1" applyFill="1" applyBorder="1" applyAlignment="1" applyProtection="1">
      <alignment horizontal="center"/>
      <protection hidden="1"/>
    </xf>
    <xf numFmtId="165" fontId="3" fillId="0" borderId="1" xfId="0" applyNumberFormat="1" applyFont="1" applyFill="1" applyBorder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44" fontId="7" fillId="0" borderId="1" xfId="1" applyFont="1" applyBorder="1" applyProtection="1">
      <protection hidden="1"/>
    </xf>
    <xf numFmtId="44" fontId="4" fillId="0" borderId="1" xfId="1" applyFont="1" applyBorder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64" fontId="4" fillId="0" borderId="8" xfId="0" applyNumberFormat="1" applyFont="1" applyBorder="1" applyAlignment="1" applyProtection="1">
      <alignment horizontal="center" vertical="center"/>
      <protection hidden="1"/>
    </xf>
    <xf numFmtId="165" fontId="4" fillId="0" borderId="9" xfId="0" applyNumberFormat="1" applyFont="1" applyBorder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center" vertical="center"/>
      <protection hidden="1"/>
    </xf>
    <xf numFmtId="0" fontId="6" fillId="0" borderId="9" xfId="0" applyFont="1" applyBorder="1" applyAlignment="1" applyProtection="1">
      <alignment horizontal="center" vertical="center"/>
      <protection hidden="1"/>
    </xf>
    <xf numFmtId="0" fontId="6" fillId="0" borderId="8" xfId="0" applyFont="1" applyBorder="1" applyAlignment="1" applyProtection="1">
      <alignment horizontal="center" vertical="center"/>
      <protection hidden="1"/>
    </xf>
    <xf numFmtId="0" fontId="4" fillId="3" borderId="0" xfId="0" applyFont="1" applyFill="1" applyAlignment="1" applyProtection="1">
      <alignment horizontal="center"/>
      <protection hidden="1"/>
    </xf>
    <xf numFmtId="0" fontId="4" fillId="3" borderId="0" xfId="0" applyFont="1" applyFill="1" applyProtection="1">
      <protection hidden="1"/>
    </xf>
    <xf numFmtId="0" fontId="5" fillId="3" borderId="0" xfId="0" applyFont="1" applyFill="1" applyProtection="1"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8" fillId="3" borderId="0" xfId="0" applyFont="1" applyFill="1" applyProtection="1">
      <protection hidden="1"/>
    </xf>
    <xf numFmtId="0" fontId="7" fillId="3" borderId="0" xfId="0" applyFont="1" applyFill="1" applyProtection="1">
      <protection hidden="1"/>
    </xf>
    <xf numFmtId="0" fontId="4" fillId="3" borderId="10" xfId="0" applyFont="1" applyFill="1" applyBorder="1" applyAlignment="1" applyProtection="1">
      <alignment horizontal="center"/>
      <protection hidden="1"/>
    </xf>
    <xf numFmtId="0" fontId="4" fillId="3" borderId="10" xfId="0" applyFont="1" applyFill="1" applyBorder="1" applyProtection="1">
      <protection hidden="1"/>
    </xf>
    <xf numFmtId="0" fontId="5" fillId="3" borderId="10" xfId="0" applyFont="1" applyFill="1" applyBorder="1" applyAlignment="1" applyProtection="1">
      <alignment horizontal="center"/>
      <protection hidden="1"/>
    </xf>
    <xf numFmtId="0" fontId="11" fillId="3" borderId="0" xfId="0" applyFont="1" applyFill="1" applyAlignment="1" applyProtection="1">
      <alignment horizontal="right"/>
      <protection hidden="1"/>
    </xf>
    <xf numFmtId="0" fontId="5" fillId="3" borderId="0" xfId="0" applyFont="1" applyFill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locked="0" hidden="1"/>
    </xf>
    <xf numFmtId="0" fontId="16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9" fillId="4" borderId="5" xfId="0" applyFont="1" applyFill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center" vertical="center"/>
      <protection hidden="1"/>
    </xf>
    <xf numFmtId="0" fontId="10" fillId="4" borderId="4" xfId="0" applyFont="1" applyFill="1" applyBorder="1" applyAlignment="1" applyProtection="1">
      <alignment horizontal="center"/>
      <protection hidden="1"/>
    </xf>
    <xf numFmtId="0" fontId="10" fillId="4" borderId="6" xfId="0" applyFont="1" applyFill="1" applyBorder="1" applyAlignment="1" applyProtection="1">
      <alignment horizontal="center"/>
      <protection hidden="1"/>
    </xf>
    <xf numFmtId="0" fontId="10" fillId="4" borderId="5" xfId="0" applyFont="1" applyFill="1" applyBorder="1" applyAlignment="1" applyProtection="1">
      <alignment horizontal="center"/>
      <protection hidden="1"/>
    </xf>
    <xf numFmtId="44" fontId="15" fillId="0" borderId="1" xfId="1" applyFont="1" applyBorder="1" applyProtection="1">
      <protection hidden="1"/>
    </xf>
    <xf numFmtId="0" fontId="21" fillId="0" borderId="0" xfId="0" applyFont="1" applyProtection="1">
      <protection hidden="1"/>
    </xf>
    <xf numFmtId="9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/>
      <protection hidden="1"/>
    </xf>
    <xf numFmtId="1" fontId="0" fillId="0" borderId="1" xfId="0" applyNumberFormat="1" applyBorder="1" applyAlignment="1">
      <alignment horizontal="center" vertical="center" wrapText="1"/>
    </xf>
    <xf numFmtId="1" fontId="0" fillId="0" borderId="0" xfId="0" applyNumberFormat="1" applyProtection="1"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9" fillId="5" borderId="1" xfId="2" applyFont="1" applyFill="1" applyBorder="1" applyAlignment="1">
      <alignment horizontal="center" vertical="center" wrapText="1"/>
    </xf>
    <xf numFmtId="0" fontId="19" fillId="5" borderId="15" xfId="2" applyFont="1" applyFill="1" applyBorder="1" applyAlignment="1">
      <alignment horizontal="center" vertical="center" wrapText="1"/>
    </xf>
    <xf numFmtId="0" fontId="1" fillId="0" borderId="0" xfId="2" applyFont="1"/>
    <xf numFmtId="0" fontId="18" fillId="0" borderId="0" xfId="2" applyFont="1" applyAlignment="1">
      <alignment horizontal="center"/>
    </xf>
    <xf numFmtId="0" fontId="1" fillId="0" borderId="0" xfId="2" applyFont="1" applyAlignment="1">
      <alignment horizontal="center"/>
    </xf>
    <xf numFmtId="0" fontId="1" fillId="6" borderId="1" xfId="0" applyFont="1" applyFill="1" applyBorder="1" applyAlignment="1">
      <alignment horizontal="center"/>
    </xf>
    <xf numFmtId="9" fontId="1" fillId="6" borderId="1" xfId="0" applyNumberFormat="1" applyFont="1" applyFill="1" applyBorder="1" applyAlignment="1">
      <alignment horizontal="center"/>
    </xf>
    <xf numFmtId="8" fontId="18" fillId="6" borderId="1" xfId="0" applyNumberFormat="1" applyFont="1" applyFill="1" applyBorder="1" applyAlignment="1">
      <alignment horizontal="center"/>
    </xf>
    <xf numFmtId="0" fontId="18" fillId="6" borderId="1" xfId="0" applyFont="1" applyFill="1" applyBorder="1" applyAlignment="1">
      <alignment horizontal="center"/>
    </xf>
    <xf numFmtId="0" fontId="18" fillId="6" borderId="15" xfId="0" applyFont="1" applyFill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6" fontId="18" fillId="0" borderId="1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6" fontId="18" fillId="6" borderId="1" xfId="0" applyNumberFormat="1" applyFont="1" applyFill="1" applyBorder="1" applyAlignment="1">
      <alignment horizontal="center"/>
    </xf>
    <xf numFmtId="8" fontId="18" fillId="0" borderId="1" xfId="0" applyNumberFormat="1" applyFont="1" applyBorder="1" applyAlignment="1">
      <alignment horizontal="center"/>
    </xf>
    <xf numFmtId="0" fontId="18" fillId="6" borderId="1" xfId="0" applyFont="1" applyFill="1" applyBorder="1" applyAlignment="1">
      <alignment horizontal="center" wrapText="1"/>
    </xf>
    <xf numFmtId="0" fontId="18" fillId="0" borderId="16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8" fontId="18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6" fontId="18" fillId="0" borderId="1" xfId="0" applyNumberFormat="1" applyFont="1" applyFill="1" applyBorder="1" applyAlignment="1">
      <alignment horizontal="center"/>
    </xf>
    <xf numFmtId="0" fontId="18" fillId="0" borderId="15" xfId="0" applyFont="1" applyFill="1" applyBorder="1" applyAlignment="1">
      <alignment horizontal="center"/>
    </xf>
    <xf numFmtId="6" fontId="1" fillId="6" borderId="1" xfId="0" applyNumberFormat="1" applyFont="1" applyFill="1" applyBorder="1" applyAlignment="1">
      <alignment horizontal="center"/>
    </xf>
    <xf numFmtId="0" fontId="20" fillId="6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3" fillId="6" borderId="1" xfId="0" applyFont="1" applyFill="1" applyBorder="1" applyAlignment="1">
      <alignment horizontal="center"/>
    </xf>
    <xf numFmtId="9" fontId="24" fillId="6" borderId="1" xfId="0" applyNumberFormat="1" applyFont="1" applyFill="1" applyBorder="1" applyAlignment="1">
      <alignment horizontal="center"/>
    </xf>
    <xf numFmtId="44" fontId="15" fillId="0" borderId="2" xfId="1" applyFont="1" applyBorder="1" applyAlignment="1" applyProtection="1">
      <alignment horizontal="center" vertical="center"/>
      <protection hidden="1"/>
    </xf>
    <xf numFmtId="44" fontId="15" fillId="0" borderId="3" xfId="1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horizontal="center" vertical="center"/>
      <protection hidden="1"/>
    </xf>
    <xf numFmtId="0" fontId="10" fillId="4" borderId="4" xfId="0" applyFont="1" applyFill="1" applyBorder="1" applyAlignment="1" applyProtection="1">
      <alignment horizontal="center" vertical="center"/>
      <protection hidden="1"/>
    </xf>
    <xf numFmtId="0" fontId="10" fillId="4" borderId="5" xfId="0" applyFont="1" applyFill="1" applyBorder="1" applyAlignment="1" applyProtection="1">
      <alignment horizontal="center" vertical="center"/>
      <protection hidden="1"/>
    </xf>
    <xf numFmtId="0" fontId="17" fillId="2" borderId="7" xfId="0" applyFont="1" applyFill="1" applyBorder="1" applyAlignment="1" applyProtection="1">
      <alignment horizontal="center" vertical="center"/>
      <protection locked="0" hidden="1"/>
    </xf>
    <xf numFmtId="0" fontId="17" fillId="2" borderId="8" xfId="0" applyFont="1" applyFill="1" applyBorder="1" applyAlignment="1" applyProtection="1">
      <alignment horizontal="center" vertical="center"/>
      <protection locked="0" hidden="1"/>
    </xf>
    <xf numFmtId="0" fontId="17" fillId="2" borderId="13" xfId="0" applyFont="1" applyFill="1" applyBorder="1" applyAlignment="1" applyProtection="1">
      <alignment horizontal="center" vertical="center"/>
      <protection locked="0"/>
    </xf>
    <xf numFmtId="0" fontId="17" fillId="2" borderId="14" xfId="0" applyFont="1" applyFill="1" applyBorder="1" applyAlignment="1" applyProtection="1">
      <alignment horizontal="center" vertical="center"/>
      <protection locked="0"/>
    </xf>
    <xf numFmtId="44" fontId="14" fillId="0" borderId="11" xfId="1" applyFont="1" applyBorder="1" applyAlignment="1" applyProtection="1">
      <alignment horizontal="center" vertical="center"/>
      <protection hidden="1"/>
    </xf>
    <xf numFmtId="44" fontId="14" fillId="0" borderId="12" xfId="1" applyFont="1" applyBorder="1" applyAlignment="1" applyProtection="1">
      <alignment horizontal="center" vertical="center"/>
      <protection hidden="1"/>
    </xf>
    <xf numFmtId="0" fontId="22" fillId="3" borderId="20" xfId="0" applyFont="1" applyFill="1" applyBorder="1" applyAlignment="1" applyProtection="1">
      <alignment horizontal="center" vertical="center"/>
      <protection hidden="1"/>
    </xf>
    <xf numFmtId="0" fontId="22" fillId="3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>
      <alignment horizontal="center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0" fontId="18" fillId="5" borderId="1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3">
    <cellStyle name="Euro" xfId="1"/>
    <cellStyle name="Normale" xfId="0" builtinId="0"/>
    <cellStyle name="Normale 2" xfId="2"/>
  </cellStyles>
  <dxfs count="0"/>
  <tableStyles count="0" defaultTableStyle="TableStyleMedium9" defaultPivotStyle="PivotStyleLight16"/>
  <colors>
    <mruColors>
      <color rgb="FF006600"/>
      <color rgb="FF235591"/>
      <color rgb="FF1E497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609600</xdr:colOff>
      <xdr:row>0</xdr:row>
      <xdr:rowOff>57150</xdr:rowOff>
    </xdr:from>
    <xdr:to>
      <xdr:col>4</xdr:col>
      <xdr:colOff>342900</xdr:colOff>
      <xdr:row>3</xdr:row>
      <xdr:rowOff>133350</xdr:rowOff>
    </xdr:to>
    <xdr:pic>
      <xdr:nvPicPr>
        <xdr:cNvPr id="4" name="Immagine 3" descr="logo_Aci_new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09725" y="57150"/>
          <a:ext cx="2695575" cy="676275"/>
        </a:xfrm>
        <a:prstGeom prst="rect">
          <a:avLst/>
        </a:prstGeom>
      </xdr:spPr>
    </xdr:pic>
    <xdr:clientData/>
  </xdr:twoCellAnchor>
  <xdr:twoCellAnchor>
    <xdr:from>
      <xdr:col>3</xdr:col>
      <xdr:colOff>888999</xdr:colOff>
      <xdr:row>33</xdr:row>
      <xdr:rowOff>103188</xdr:rowOff>
    </xdr:from>
    <xdr:to>
      <xdr:col>5</xdr:col>
      <xdr:colOff>190500</xdr:colOff>
      <xdr:row>36</xdr:row>
      <xdr:rowOff>174626</xdr:rowOff>
    </xdr:to>
    <xdr:sp macro="" textlink="">
      <xdr:nvSpPr>
        <xdr:cNvPr id="5" name="CasellaDiTesto 4"/>
        <xdr:cNvSpPr txBox="1"/>
      </xdr:nvSpPr>
      <xdr:spPr>
        <a:xfrm>
          <a:off x="3563937" y="8715376"/>
          <a:ext cx="1420813" cy="66675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it-IT" sz="1000" i="1"/>
            <a:t>IPT BASE   </a:t>
          </a:r>
          <a:r>
            <a:rPr lang="it-IT" sz="1100" b="1" i="1"/>
            <a:t>150,81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100" b="0" i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000" b="0" i="1">
              <a:solidFill>
                <a:schemeClr val="dk1"/>
              </a:solidFill>
              <a:latin typeface="+mn-lt"/>
              <a:ea typeface="+mn-ea"/>
              <a:cs typeface="+mn-cs"/>
            </a:rPr>
            <a:t>Importo x Kw</a:t>
          </a:r>
          <a:r>
            <a:rPr lang="it-IT" sz="1000" i="1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  <a:r>
            <a:rPr lang="it-IT" sz="1100" b="1" i="1">
              <a:solidFill>
                <a:schemeClr val="dk1"/>
              </a:solidFill>
              <a:latin typeface="+mn-lt"/>
              <a:ea typeface="+mn-ea"/>
              <a:cs typeface="+mn-cs"/>
            </a:rPr>
            <a:t>3,5119</a:t>
          </a:r>
          <a:endParaRPr lang="it-IT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dc1\dati\Farotto\P.R.A\IPT\Calcolo_IP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olo IPT"/>
      <sheetName val="Dati"/>
    </sheetNames>
    <sheetDataSet>
      <sheetData sheetId="0" refreshError="1"/>
      <sheetData sheetId="1">
        <row r="1">
          <cell r="A1" t="str">
            <v>CodProv</v>
          </cell>
        </row>
        <row r="2">
          <cell r="I2" t="str">
            <v>SI</v>
          </cell>
        </row>
        <row r="3">
          <cell r="I3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69"/>
  <sheetViews>
    <sheetView tabSelected="1" zoomScaleNormal="100" workbookViewId="0">
      <pane ySplit="14" topLeftCell="A15" activePane="bottomLeft" state="frozen"/>
      <selection pane="bottomLeft" activeCell="B10" sqref="B10:E11"/>
    </sheetView>
  </sheetViews>
  <sheetFormatPr defaultColWidth="0" defaultRowHeight="0" customHeight="1" zeroHeight="1" x14ac:dyDescent="0.2"/>
  <cols>
    <col min="1" max="1" width="17.140625" style="5" customWidth="1"/>
    <col min="2" max="2" width="17.140625" style="6" customWidth="1"/>
    <col min="3" max="3" width="10.140625" style="6" bestFit="1" customWidth="1"/>
    <col min="4" max="6" width="17.140625" style="6" customWidth="1"/>
    <col min="7" max="7" width="9.85546875" style="19" customWidth="1"/>
    <col min="8" max="10" width="0" style="6" hidden="1" customWidth="1"/>
    <col min="11" max="16384" width="9.140625" style="6" hidden="1"/>
  </cols>
  <sheetData>
    <row r="1" spans="1:7" ht="15.95" customHeight="1" x14ac:dyDescent="0.2">
      <c r="A1" s="18"/>
      <c r="B1" s="19"/>
      <c r="C1" s="19"/>
      <c r="D1" s="19"/>
      <c r="E1" s="19"/>
      <c r="F1" s="19"/>
    </row>
    <row r="2" spans="1:7" ht="15.95" customHeight="1" x14ac:dyDescent="0.2">
      <c r="A2" s="18"/>
      <c r="B2" s="19"/>
      <c r="C2" s="19"/>
      <c r="D2" s="19"/>
      <c r="E2" s="19"/>
      <c r="F2" s="19"/>
    </row>
    <row r="3" spans="1:7" ht="15.95" customHeight="1" x14ac:dyDescent="0.2">
      <c r="A3" s="18"/>
      <c r="B3" s="19"/>
      <c r="C3" s="19"/>
      <c r="D3" s="19"/>
      <c r="E3" s="19"/>
      <c r="F3" s="19"/>
    </row>
    <row r="4" spans="1:7" ht="15.95" customHeight="1" x14ac:dyDescent="0.2">
      <c r="A4" s="18"/>
      <c r="B4" s="19"/>
      <c r="C4" s="19"/>
      <c r="D4" s="19"/>
      <c r="E4" s="19"/>
      <c r="F4" s="19"/>
    </row>
    <row r="5" spans="1:7" ht="15.95" hidden="1" customHeight="1" x14ac:dyDescent="0.2">
      <c r="A5" s="18" t="s">
        <v>6</v>
      </c>
      <c r="B5" s="20">
        <v>3.5118999999999998</v>
      </c>
      <c r="C5" s="19"/>
      <c r="D5" s="19"/>
      <c r="E5" s="19"/>
      <c r="F5" s="19"/>
    </row>
    <row r="6" spans="1:7" ht="15.95" hidden="1" customHeight="1" x14ac:dyDescent="0.2">
      <c r="A6" s="18" t="s">
        <v>115</v>
      </c>
      <c r="B6" s="19">
        <v>150.81</v>
      </c>
      <c r="C6" s="19"/>
      <c r="D6" s="19"/>
      <c r="E6" s="19"/>
      <c r="F6" s="19"/>
    </row>
    <row r="7" spans="1:7" ht="15.95" customHeight="1" thickBot="1" x14ac:dyDescent="0.25">
      <c r="A7" s="18"/>
      <c r="B7" s="19"/>
      <c r="C7" s="19"/>
      <c r="D7" s="19"/>
      <c r="E7" s="19"/>
      <c r="F7" s="19"/>
    </row>
    <row r="8" spans="1:7" s="11" customFormat="1" ht="15.75" x14ac:dyDescent="0.2">
      <c r="A8" s="21"/>
      <c r="B8" s="85" t="s">
        <v>117</v>
      </c>
      <c r="C8" s="86"/>
      <c r="D8" s="32" t="s">
        <v>116</v>
      </c>
      <c r="E8" s="33" t="s">
        <v>132</v>
      </c>
      <c r="F8" s="21"/>
      <c r="G8" s="21"/>
    </row>
    <row r="9" spans="1:7" s="11" customFormat="1" ht="30" customHeight="1" thickBot="1" x14ac:dyDescent="0.25">
      <c r="A9" s="21"/>
      <c r="B9" s="87" t="s">
        <v>59</v>
      </c>
      <c r="C9" s="88"/>
      <c r="D9" s="13">
        <f>VLOOKUP(B9,Dati!A2:B111,2)</f>
        <v>0.3</v>
      </c>
      <c r="E9" s="14">
        <f>VLOOKUP(B9,Dati!A2:C111,3)</f>
        <v>4.57</v>
      </c>
      <c r="F9" s="21"/>
      <c r="G9" s="21"/>
    </row>
    <row r="10" spans="1:7" ht="15.95" customHeight="1" x14ac:dyDescent="0.2">
      <c r="A10" s="18"/>
      <c r="B10" s="93" t="str">
        <f>VLOOKUP(B9,Dati!A:J,10,0)</f>
        <v xml:space="preserve"> </v>
      </c>
      <c r="C10" s="93"/>
      <c r="D10" s="93"/>
      <c r="E10" s="93"/>
      <c r="F10" s="19"/>
    </row>
    <row r="11" spans="1:7" ht="15.95" customHeight="1" x14ac:dyDescent="0.2">
      <c r="A11" s="18"/>
      <c r="B11" s="94"/>
      <c r="C11" s="94"/>
      <c r="D11" s="94"/>
      <c r="E11" s="94"/>
      <c r="F11" s="19"/>
    </row>
    <row r="12" spans="1:7" ht="15.95" customHeight="1" thickBot="1" x14ac:dyDescent="0.45">
      <c r="A12" s="18"/>
      <c r="B12" s="19"/>
      <c r="C12" s="19"/>
      <c r="D12" s="19"/>
      <c r="E12" s="22"/>
      <c r="F12" s="19"/>
    </row>
    <row r="13" spans="1:7" ht="15.95" customHeight="1" x14ac:dyDescent="0.25">
      <c r="A13" s="34" t="s">
        <v>133</v>
      </c>
      <c r="B13" s="35" t="s">
        <v>1</v>
      </c>
      <c r="C13" s="19"/>
      <c r="D13" s="34" t="s">
        <v>118</v>
      </c>
      <c r="E13" s="36" t="s">
        <v>129</v>
      </c>
      <c r="F13" s="35" t="s">
        <v>125</v>
      </c>
    </row>
    <row r="14" spans="1:7" ht="15.75" customHeight="1" thickBot="1" x14ac:dyDescent="0.25">
      <c r="A14" s="30" t="s">
        <v>0</v>
      </c>
      <c r="B14" s="31" t="s">
        <v>2</v>
      </c>
      <c r="C14" s="19"/>
      <c r="D14" s="15" t="s">
        <v>130</v>
      </c>
      <c r="E14" s="17" t="s">
        <v>2</v>
      </c>
      <c r="F14" s="16" t="s">
        <v>2</v>
      </c>
    </row>
    <row r="15" spans="1:7" ht="15.95" customHeight="1" thickBot="1" x14ac:dyDescent="0.25">
      <c r="A15" s="29"/>
      <c r="B15" s="29"/>
      <c r="C15" s="19"/>
      <c r="D15" s="24"/>
      <c r="E15" s="26"/>
      <c r="F15" s="26"/>
    </row>
    <row r="16" spans="1:7" ht="15.95" customHeight="1" thickTop="1" x14ac:dyDescent="0.25">
      <c r="A16" s="89">
        <v>100</v>
      </c>
      <c r="B16" s="91">
        <f>IF(A16&lt;54,B19,ROUND(IF($E$9&gt;0,A16*$E$9,A16*($B$5+($B$5*$D$9))),0))</f>
        <v>457</v>
      </c>
      <c r="C16" s="19"/>
      <c r="D16" s="12" t="s">
        <v>119</v>
      </c>
      <c r="E16" s="37">
        <f>ROUND(F16+(F16*$D$9),0)</f>
        <v>259</v>
      </c>
      <c r="F16" s="10">
        <v>199.35</v>
      </c>
    </row>
    <row r="17" spans="1:6" ht="15.95" customHeight="1" thickBot="1" x14ac:dyDescent="0.3">
      <c r="A17" s="90"/>
      <c r="B17" s="92"/>
      <c r="C17" s="19"/>
      <c r="D17" s="12" t="s">
        <v>120</v>
      </c>
      <c r="E17" s="37">
        <f t="shared" ref="E17:E22" si="0">ROUND(F17+(F17*$D$9),0)</f>
        <v>377</v>
      </c>
      <c r="F17" s="10">
        <v>290.25</v>
      </c>
    </row>
    <row r="18" spans="1:6" ht="15.95" customHeight="1" thickTop="1" x14ac:dyDescent="0.25">
      <c r="A18" s="29"/>
      <c r="B18" s="29"/>
      <c r="C18" s="19"/>
      <c r="D18" s="12" t="s">
        <v>121</v>
      </c>
      <c r="E18" s="37">
        <f t="shared" si="0"/>
        <v>424</v>
      </c>
      <c r="F18" s="10">
        <v>326.39999999999998</v>
      </c>
    </row>
    <row r="19" spans="1:6" ht="15.95" customHeight="1" x14ac:dyDescent="0.25">
      <c r="A19" s="83" t="s">
        <v>131</v>
      </c>
      <c r="B19" s="81">
        <f>ROUND($B$6+($B$6*$D$9),0)</f>
        <v>196</v>
      </c>
      <c r="C19" s="19"/>
      <c r="D19" s="12" t="s">
        <v>122</v>
      </c>
      <c r="E19" s="37">
        <f t="shared" si="0"/>
        <v>495</v>
      </c>
      <c r="F19" s="10">
        <v>380.63</v>
      </c>
    </row>
    <row r="20" spans="1:6" ht="15.95" customHeight="1" x14ac:dyDescent="0.25">
      <c r="A20" s="84"/>
      <c r="B20" s="82"/>
      <c r="C20" s="19"/>
      <c r="D20" s="12" t="s">
        <v>123</v>
      </c>
      <c r="E20" s="37">
        <f t="shared" si="0"/>
        <v>589</v>
      </c>
      <c r="F20" s="10">
        <v>452.93</v>
      </c>
    </row>
    <row r="21" spans="1:6" ht="15.95" customHeight="1" x14ac:dyDescent="0.25">
      <c r="A21" s="8">
        <v>54</v>
      </c>
      <c r="B21" s="9">
        <f t="shared" ref="B21:B52" si="1">ROUND(IF($E$9&gt;0,A21*$E$9,A21*($B$5+($B$5*$D$9))),0)</f>
        <v>247</v>
      </c>
      <c r="C21" s="19"/>
      <c r="D21" s="12" t="s">
        <v>124</v>
      </c>
      <c r="E21" s="37">
        <f t="shared" si="0"/>
        <v>675</v>
      </c>
      <c r="F21" s="10">
        <v>519.55999999999995</v>
      </c>
    </row>
    <row r="22" spans="1:6" ht="15.95" customHeight="1" x14ac:dyDescent="0.25">
      <c r="A22" s="8">
        <v>55</v>
      </c>
      <c r="B22" s="9">
        <f t="shared" si="1"/>
        <v>251</v>
      </c>
      <c r="C22" s="19"/>
      <c r="D22" s="12" t="s">
        <v>134</v>
      </c>
      <c r="E22" s="37">
        <f t="shared" si="0"/>
        <v>841</v>
      </c>
      <c r="F22" s="10">
        <v>646.6</v>
      </c>
    </row>
    <row r="23" spans="1:6" ht="15.95" customHeight="1" x14ac:dyDescent="0.2">
      <c r="A23" s="8">
        <v>56</v>
      </c>
      <c r="B23" s="9">
        <f t="shared" si="1"/>
        <v>256</v>
      </c>
      <c r="C23" s="19"/>
      <c r="D23" s="18"/>
      <c r="E23" s="23"/>
      <c r="F23" s="19"/>
    </row>
    <row r="24" spans="1:6" ht="15.95" customHeight="1" x14ac:dyDescent="0.2">
      <c r="A24" s="8">
        <v>57</v>
      </c>
      <c r="B24" s="9">
        <f t="shared" si="1"/>
        <v>260</v>
      </c>
      <c r="C24" s="19"/>
      <c r="D24" s="18"/>
      <c r="E24" s="23"/>
      <c r="F24" s="19"/>
    </row>
    <row r="25" spans="1:6" ht="15.95" customHeight="1" thickBot="1" x14ac:dyDescent="0.25">
      <c r="A25" s="8">
        <v>58</v>
      </c>
      <c r="B25" s="9">
        <f t="shared" si="1"/>
        <v>265</v>
      </c>
      <c r="C25" s="19"/>
      <c r="D25" s="18"/>
      <c r="E25" s="23"/>
      <c r="F25" s="19"/>
    </row>
    <row r="26" spans="1:6" ht="15.95" customHeight="1" x14ac:dyDescent="0.25">
      <c r="A26" s="8">
        <v>59</v>
      </c>
      <c r="B26" s="9">
        <f t="shared" si="1"/>
        <v>270</v>
      </c>
      <c r="C26" s="19"/>
      <c r="D26" s="34" t="s">
        <v>126</v>
      </c>
      <c r="E26" s="36" t="s">
        <v>129</v>
      </c>
      <c r="F26" s="35" t="s">
        <v>125</v>
      </c>
    </row>
    <row r="27" spans="1:6" ht="15.95" customHeight="1" thickBot="1" x14ac:dyDescent="0.25">
      <c r="A27" s="8">
        <v>60</v>
      </c>
      <c r="B27" s="9">
        <f t="shared" si="1"/>
        <v>274</v>
      </c>
      <c r="C27" s="19"/>
      <c r="D27" s="15" t="s">
        <v>130</v>
      </c>
      <c r="E27" s="17" t="s">
        <v>2</v>
      </c>
      <c r="F27" s="16" t="s">
        <v>2</v>
      </c>
    </row>
    <row r="28" spans="1:6" ht="15.95" customHeight="1" x14ac:dyDescent="0.2">
      <c r="A28" s="8">
        <v>61</v>
      </c>
      <c r="B28" s="9">
        <f t="shared" si="1"/>
        <v>279</v>
      </c>
      <c r="C28" s="19"/>
      <c r="D28" s="24"/>
      <c r="E28" s="25"/>
      <c r="F28" s="25"/>
    </row>
    <row r="29" spans="1:6" ht="15.95" customHeight="1" x14ac:dyDescent="0.25">
      <c r="A29" s="8">
        <v>62</v>
      </c>
      <c r="B29" s="9">
        <f t="shared" si="1"/>
        <v>283</v>
      </c>
      <c r="C29" s="19"/>
      <c r="D29" s="12" t="s">
        <v>127</v>
      </c>
      <c r="E29" s="37">
        <f>ROUND(F29+(F29*$D$9),0)</f>
        <v>346</v>
      </c>
      <c r="F29" s="10">
        <v>265.98</v>
      </c>
    </row>
    <row r="30" spans="1:6" ht="15.95" customHeight="1" x14ac:dyDescent="0.25">
      <c r="A30" s="8">
        <v>63</v>
      </c>
      <c r="B30" s="9">
        <f t="shared" si="1"/>
        <v>288</v>
      </c>
      <c r="C30" s="19"/>
      <c r="D30" s="12" t="s">
        <v>128</v>
      </c>
      <c r="E30" s="37">
        <f>ROUND(F30+(F30*$D$9),0)</f>
        <v>463</v>
      </c>
      <c r="F30" s="10">
        <v>356.36</v>
      </c>
    </row>
    <row r="31" spans="1:6" ht="15.95" customHeight="1" x14ac:dyDescent="0.25">
      <c r="A31" s="8">
        <v>64</v>
      </c>
      <c r="B31" s="9">
        <f t="shared" si="1"/>
        <v>292</v>
      </c>
      <c r="C31" s="19"/>
      <c r="D31" s="12" t="s">
        <v>135</v>
      </c>
      <c r="E31" s="37">
        <f>ROUND(F31+(F31*$D$9),0)</f>
        <v>589</v>
      </c>
      <c r="F31" s="10">
        <v>452.93</v>
      </c>
    </row>
    <row r="32" spans="1:6" ht="15.95" customHeight="1" x14ac:dyDescent="0.2">
      <c r="A32" s="8">
        <v>65</v>
      </c>
      <c r="B32" s="9">
        <f t="shared" si="1"/>
        <v>297</v>
      </c>
      <c r="C32" s="19"/>
      <c r="D32" s="19"/>
      <c r="E32" s="19"/>
      <c r="F32" s="19"/>
    </row>
    <row r="33" spans="1:10" ht="15.95" customHeight="1" x14ac:dyDescent="0.2">
      <c r="A33" s="8">
        <v>66</v>
      </c>
      <c r="B33" s="9">
        <f t="shared" si="1"/>
        <v>302</v>
      </c>
      <c r="C33" s="19"/>
      <c r="D33" s="19"/>
      <c r="E33" s="19"/>
      <c r="F33" s="19"/>
      <c r="J33" s="7"/>
    </row>
    <row r="34" spans="1:10" ht="15.95" customHeight="1" x14ac:dyDescent="0.2">
      <c r="A34" s="8">
        <v>67</v>
      </c>
      <c r="B34" s="9">
        <f t="shared" si="1"/>
        <v>306</v>
      </c>
      <c r="C34" s="19"/>
      <c r="D34" s="27"/>
      <c r="E34" s="28"/>
      <c r="F34" s="19"/>
    </row>
    <row r="35" spans="1:10" ht="15.95" customHeight="1" x14ac:dyDescent="0.2">
      <c r="A35" s="8">
        <v>68</v>
      </c>
      <c r="B35" s="9">
        <f t="shared" si="1"/>
        <v>311</v>
      </c>
      <c r="C35" s="19"/>
      <c r="D35" s="27"/>
      <c r="E35" s="28"/>
      <c r="F35" s="19"/>
    </row>
    <row r="36" spans="1:10" ht="15.95" customHeight="1" x14ac:dyDescent="0.2">
      <c r="A36" s="8">
        <v>69</v>
      </c>
      <c r="B36" s="9">
        <f t="shared" si="1"/>
        <v>315</v>
      </c>
      <c r="C36" s="19"/>
      <c r="D36" s="19"/>
      <c r="E36" s="19"/>
      <c r="F36" s="19"/>
    </row>
    <row r="37" spans="1:10" ht="15.95" customHeight="1" x14ac:dyDescent="0.2">
      <c r="A37" s="8">
        <v>70</v>
      </c>
      <c r="B37" s="9">
        <f t="shared" si="1"/>
        <v>320</v>
      </c>
      <c r="C37" s="19"/>
      <c r="D37" s="19"/>
      <c r="E37" s="19"/>
      <c r="F37" s="19"/>
    </row>
    <row r="38" spans="1:10" ht="15.95" customHeight="1" x14ac:dyDescent="0.2">
      <c r="A38" s="8">
        <v>71</v>
      </c>
      <c r="B38" s="9">
        <f t="shared" si="1"/>
        <v>324</v>
      </c>
      <c r="C38" s="19"/>
      <c r="D38" s="19"/>
      <c r="E38" s="19"/>
      <c r="F38" s="19"/>
    </row>
    <row r="39" spans="1:10" ht="15.95" customHeight="1" x14ac:dyDescent="0.2">
      <c r="A39" s="8">
        <v>72</v>
      </c>
      <c r="B39" s="9">
        <f t="shared" si="1"/>
        <v>329</v>
      </c>
      <c r="C39" s="19"/>
      <c r="D39" s="19"/>
      <c r="E39" s="19"/>
      <c r="F39" s="19"/>
    </row>
    <row r="40" spans="1:10" ht="15.95" customHeight="1" x14ac:dyDescent="0.2">
      <c r="A40" s="8">
        <v>73</v>
      </c>
      <c r="B40" s="9">
        <f t="shared" si="1"/>
        <v>334</v>
      </c>
      <c r="C40" s="19"/>
      <c r="D40" s="19"/>
      <c r="E40" s="19"/>
      <c r="F40" s="19"/>
    </row>
    <row r="41" spans="1:10" ht="15.95" customHeight="1" x14ac:dyDescent="0.2">
      <c r="A41" s="8">
        <v>74</v>
      </c>
      <c r="B41" s="9">
        <f t="shared" si="1"/>
        <v>338</v>
      </c>
      <c r="C41" s="19"/>
      <c r="D41" s="19"/>
      <c r="E41" s="19"/>
      <c r="F41" s="19"/>
    </row>
    <row r="42" spans="1:10" ht="15.95" customHeight="1" x14ac:dyDescent="0.2">
      <c r="A42" s="8">
        <v>75</v>
      </c>
      <c r="B42" s="9">
        <f t="shared" si="1"/>
        <v>343</v>
      </c>
      <c r="C42" s="19"/>
      <c r="D42" s="19"/>
      <c r="E42" s="19"/>
      <c r="F42" s="19"/>
    </row>
    <row r="43" spans="1:10" ht="15.95" customHeight="1" x14ac:dyDescent="0.2">
      <c r="A43" s="8">
        <v>76</v>
      </c>
      <c r="B43" s="9">
        <f t="shared" si="1"/>
        <v>347</v>
      </c>
      <c r="C43" s="19"/>
      <c r="D43" s="19"/>
      <c r="E43" s="19"/>
      <c r="F43" s="19"/>
    </row>
    <row r="44" spans="1:10" ht="15.95" customHeight="1" x14ac:dyDescent="0.2">
      <c r="A44" s="8">
        <v>77</v>
      </c>
      <c r="B44" s="9">
        <f t="shared" si="1"/>
        <v>352</v>
      </c>
      <c r="C44" s="19"/>
      <c r="D44" s="19"/>
      <c r="E44" s="19"/>
      <c r="F44" s="19"/>
    </row>
    <row r="45" spans="1:10" ht="15.95" customHeight="1" x14ac:dyDescent="0.2">
      <c r="A45" s="8">
        <v>78</v>
      </c>
      <c r="B45" s="9">
        <f t="shared" si="1"/>
        <v>356</v>
      </c>
      <c r="C45" s="19"/>
      <c r="D45" s="19"/>
      <c r="E45" s="19"/>
      <c r="F45" s="19"/>
    </row>
    <row r="46" spans="1:10" ht="15.95" customHeight="1" x14ac:dyDescent="0.2">
      <c r="A46" s="8">
        <v>79</v>
      </c>
      <c r="B46" s="9">
        <f t="shared" si="1"/>
        <v>361</v>
      </c>
      <c r="C46" s="19"/>
      <c r="D46" s="19"/>
      <c r="E46" s="19"/>
      <c r="F46" s="19"/>
    </row>
    <row r="47" spans="1:10" ht="15.95" customHeight="1" x14ac:dyDescent="0.2">
      <c r="A47" s="8">
        <v>80</v>
      </c>
      <c r="B47" s="9">
        <f t="shared" si="1"/>
        <v>366</v>
      </c>
      <c r="C47" s="19"/>
      <c r="D47" s="19"/>
      <c r="E47" s="19"/>
      <c r="F47" s="19"/>
    </row>
    <row r="48" spans="1:10" ht="15.95" customHeight="1" x14ac:dyDescent="0.2">
      <c r="A48" s="8">
        <v>81</v>
      </c>
      <c r="B48" s="9">
        <f t="shared" si="1"/>
        <v>370</v>
      </c>
      <c r="C48" s="19"/>
      <c r="D48" s="19"/>
      <c r="E48" s="19"/>
      <c r="F48" s="19"/>
    </row>
    <row r="49" spans="1:6" ht="15.95" customHeight="1" x14ac:dyDescent="0.2">
      <c r="A49" s="8">
        <v>82</v>
      </c>
      <c r="B49" s="9">
        <f t="shared" si="1"/>
        <v>375</v>
      </c>
      <c r="C49" s="19"/>
      <c r="D49" s="19"/>
      <c r="E49" s="19"/>
      <c r="F49" s="19"/>
    </row>
    <row r="50" spans="1:6" ht="15.95" customHeight="1" x14ac:dyDescent="0.2">
      <c r="A50" s="8">
        <v>83</v>
      </c>
      <c r="B50" s="9">
        <f t="shared" si="1"/>
        <v>379</v>
      </c>
      <c r="C50" s="19"/>
      <c r="D50" s="19"/>
      <c r="E50" s="19"/>
      <c r="F50" s="19"/>
    </row>
    <row r="51" spans="1:6" ht="15.95" customHeight="1" x14ac:dyDescent="0.2">
      <c r="A51" s="8">
        <v>84</v>
      </c>
      <c r="B51" s="9">
        <f t="shared" si="1"/>
        <v>384</v>
      </c>
      <c r="C51" s="19"/>
      <c r="D51" s="19"/>
      <c r="E51" s="19"/>
      <c r="F51" s="19"/>
    </row>
    <row r="52" spans="1:6" ht="15.95" customHeight="1" x14ac:dyDescent="0.2">
      <c r="A52" s="8">
        <v>85</v>
      </c>
      <c r="B52" s="9">
        <f t="shared" si="1"/>
        <v>388</v>
      </c>
      <c r="C52" s="19"/>
      <c r="D52" s="19"/>
      <c r="E52" s="19"/>
      <c r="F52" s="19"/>
    </row>
    <row r="53" spans="1:6" ht="15.95" customHeight="1" x14ac:dyDescent="0.2">
      <c r="A53" s="8">
        <v>86</v>
      </c>
      <c r="B53" s="9">
        <f t="shared" ref="B53:B84" si="2">ROUND(IF($E$9&gt;0,A53*$E$9,A53*($B$5+($B$5*$D$9))),0)</f>
        <v>393</v>
      </c>
      <c r="C53" s="19"/>
      <c r="D53" s="19"/>
      <c r="E53" s="19"/>
      <c r="F53" s="19"/>
    </row>
    <row r="54" spans="1:6" ht="15.95" customHeight="1" x14ac:dyDescent="0.2">
      <c r="A54" s="8">
        <v>87</v>
      </c>
      <c r="B54" s="9">
        <f t="shared" si="2"/>
        <v>398</v>
      </c>
      <c r="C54" s="19"/>
      <c r="D54" s="19"/>
      <c r="E54" s="19"/>
      <c r="F54" s="19"/>
    </row>
    <row r="55" spans="1:6" ht="15.95" customHeight="1" x14ac:dyDescent="0.2">
      <c r="A55" s="8">
        <v>88</v>
      </c>
      <c r="B55" s="9">
        <f t="shared" si="2"/>
        <v>402</v>
      </c>
      <c r="C55" s="19"/>
      <c r="D55" s="19"/>
      <c r="E55" s="19"/>
      <c r="F55" s="19"/>
    </row>
    <row r="56" spans="1:6" ht="15.95" customHeight="1" x14ac:dyDescent="0.2">
      <c r="A56" s="8">
        <v>89</v>
      </c>
      <c r="B56" s="9">
        <f t="shared" si="2"/>
        <v>407</v>
      </c>
      <c r="C56" s="19"/>
      <c r="D56" s="19"/>
      <c r="E56" s="19"/>
      <c r="F56" s="19"/>
    </row>
    <row r="57" spans="1:6" ht="15.95" customHeight="1" x14ac:dyDescent="0.2">
      <c r="A57" s="8">
        <v>90</v>
      </c>
      <c r="B57" s="9">
        <f t="shared" si="2"/>
        <v>411</v>
      </c>
      <c r="C57" s="19"/>
      <c r="D57" s="19"/>
      <c r="E57" s="19"/>
      <c r="F57" s="19"/>
    </row>
    <row r="58" spans="1:6" ht="15.95" customHeight="1" x14ac:dyDescent="0.2">
      <c r="A58" s="8">
        <v>91</v>
      </c>
      <c r="B58" s="9">
        <f t="shared" si="2"/>
        <v>416</v>
      </c>
      <c r="C58" s="19"/>
      <c r="D58" s="19"/>
      <c r="E58" s="19"/>
      <c r="F58" s="19"/>
    </row>
    <row r="59" spans="1:6" ht="15.95" customHeight="1" x14ac:dyDescent="0.2">
      <c r="A59" s="8">
        <v>92</v>
      </c>
      <c r="B59" s="9">
        <f t="shared" si="2"/>
        <v>420</v>
      </c>
      <c r="C59" s="19"/>
      <c r="D59" s="19"/>
      <c r="E59" s="19"/>
      <c r="F59" s="19"/>
    </row>
    <row r="60" spans="1:6" ht="15.95" customHeight="1" x14ac:dyDescent="0.2">
      <c r="A60" s="8">
        <v>93</v>
      </c>
      <c r="B60" s="9">
        <f t="shared" si="2"/>
        <v>425</v>
      </c>
      <c r="C60" s="19"/>
      <c r="D60" s="19"/>
      <c r="E60" s="19"/>
      <c r="F60" s="19"/>
    </row>
    <row r="61" spans="1:6" ht="15.95" customHeight="1" x14ac:dyDescent="0.2">
      <c r="A61" s="8">
        <v>94</v>
      </c>
      <c r="B61" s="9">
        <f t="shared" si="2"/>
        <v>430</v>
      </c>
      <c r="C61" s="19"/>
      <c r="D61" s="19"/>
      <c r="E61" s="19"/>
      <c r="F61" s="19"/>
    </row>
    <row r="62" spans="1:6" ht="15.95" customHeight="1" x14ac:dyDescent="0.2">
      <c r="A62" s="8">
        <v>95</v>
      </c>
      <c r="B62" s="9">
        <f t="shared" si="2"/>
        <v>434</v>
      </c>
      <c r="C62" s="19"/>
      <c r="D62" s="19"/>
      <c r="E62" s="19"/>
      <c r="F62" s="19"/>
    </row>
    <row r="63" spans="1:6" ht="15.95" customHeight="1" x14ac:dyDescent="0.2">
      <c r="A63" s="8">
        <v>96</v>
      </c>
      <c r="B63" s="9">
        <f t="shared" si="2"/>
        <v>439</v>
      </c>
      <c r="C63" s="19"/>
      <c r="D63" s="19"/>
      <c r="E63" s="19"/>
      <c r="F63" s="19"/>
    </row>
    <row r="64" spans="1:6" ht="15.95" customHeight="1" x14ac:dyDescent="0.2">
      <c r="A64" s="8">
        <v>97</v>
      </c>
      <c r="B64" s="9">
        <f t="shared" si="2"/>
        <v>443</v>
      </c>
      <c r="C64" s="19"/>
      <c r="D64" s="19"/>
      <c r="E64" s="19"/>
      <c r="F64" s="19"/>
    </row>
    <row r="65" spans="1:6" ht="15.95" customHeight="1" x14ac:dyDescent="0.2">
      <c r="A65" s="8">
        <v>98</v>
      </c>
      <c r="B65" s="9">
        <f t="shared" si="2"/>
        <v>448</v>
      </c>
      <c r="C65" s="19"/>
      <c r="D65" s="19"/>
      <c r="E65" s="19"/>
      <c r="F65" s="19"/>
    </row>
    <row r="66" spans="1:6" ht="15.95" customHeight="1" x14ac:dyDescent="0.2">
      <c r="A66" s="8">
        <v>99</v>
      </c>
      <c r="B66" s="9">
        <f t="shared" si="2"/>
        <v>452</v>
      </c>
      <c r="C66" s="19"/>
      <c r="D66" s="19"/>
      <c r="E66" s="19"/>
      <c r="F66" s="19"/>
    </row>
    <row r="67" spans="1:6" ht="15.95" customHeight="1" x14ac:dyDescent="0.2">
      <c r="A67" s="8">
        <v>100</v>
      </c>
      <c r="B67" s="9">
        <f t="shared" si="2"/>
        <v>457</v>
      </c>
      <c r="C67" s="19"/>
      <c r="D67" s="19"/>
      <c r="E67" s="19"/>
      <c r="F67" s="19"/>
    </row>
    <row r="68" spans="1:6" ht="15.95" customHeight="1" x14ac:dyDescent="0.2">
      <c r="A68" s="8">
        <v>101</v>
      </c>
      <c r="B68" s="9">
        <f t="shared" si="2"/>
        <v>462</v>
      </c>
      <c r="C68" s="19"/>
      <c r="D68" s="19"/>
      <c r="E68" s="19"/>
      <c r="F68" s="19"/>
    </row>
    <row r="69" spans="1:6" ht="15.95" customHeight="1" x14ac:dyDescent="0.2">
      <c r="A69" s="8">
        <v>102</v>
      </c>
      <c r="B69" s="9">
        <f t="shared" si="2"/>
        <v>466</v>
      </c>
      <c r="C69" s="19"/>
      <c r="D69" s="19"/>
      <c r="E69" s="19"/>
      <c r="F69" s="19"/>
    </row>
    <row r="70" spans="1:6" ht="15.95" customHeight="1" x14ac:dyDescent="0.2">
      <c r="A70" s="8">
        <v>103</v>
      </c>
      <c r="B70" s="9">
        <f t="shared" si="2"/>
        <v>471</v>
      </c>
      <c r="C70" s="19"/>
      <c r="D70" s="19"/>
      <c r="E70" s="19"/>
      <c r="F70" s="19"/>
    </row>
    <row r="71" spans="1:6" ht="15.95" customHeight="1" x14ac:dyDescent="0.2">
      <c r="A71" s="8">
        <v>104</v>
      </c>
      <c r="B71" s="9">
        <f t="shared" si="2"/>
        <v>475</v>
      </c>
      <c r="C71" s="19"/>
      <c r="D71" s="19"/>
      <c r="E71" s="19"/>
      <c r="F71" s="19"/>
    </row>
    <row r="72" spans="1:6" ht="15.95" customHeight="1" x14ac:dyDescent="0.2">
      <c r="A72" s="8">
        <v>105</v>
      </c>
      <c r="B72" s="9">
        <f t="shared" si="2"/>
        <v>480</v>
      </c>
      <c r="C72" s="19"/>
      <c r="D72" s="19"/>
      <c r="E72" s="19"/>
      <c r="F72" s="19"/>
    </row>
    <row r="73" spans="1:6" ht="15.95" customHeight="1" x14ac:dyDescent="0.2">
      <c r="A73" s="8">
        <v>106</v>
      </c>
      <c r="B73" s="9">
        <f t="shared" si="2"/>
        <v>484</v>
      </c>
      <c r="C73" s="19"/>
      <c r="D73" s="19"/>
      <c r="E73" s="19"/>
      <c r="F73" s="19"/>
    </row>
    <row r="74" spans="1:6" ht="15.95" customHeight="1" x14ac:dyDescent="0.2">
      <c r="A74" s="8">
        <v>107</v>
      </c>
      <c r="B74" s="9">
        <f t="shared" si="2"/>
        <v>489</v>
      </c>
      <c r="C74" s="19"/>
      <c r="D74" s="19"/>
      <c r="E74" s="19"/>
      <c r="F74" s="19"/>
    </row>
    <row r="75" spans="1:6" ht="15.95" customHeight="1" x14ac:dyDescent="0.2">
      <c r="A75" s="8">
        <v>108</v>
      </c>
      <c r="B75" s="9">
        <f t="shared" si="2"/>
        <v>494</v>
      </c>
      <c r="C75" s="19"/>
      <c r="D75" s="19"/>
      <c r="E75" s="19"/>
      <c r="F75" s="19"/>
    </row>
    <row r="76" spans="1:6" ht="15.95" customHeight="1" x14ac:dyDescent="0.2">
      <c r="A76" s="8">
        <v>109</v>
      </c>
      <c r="B76" s="9">
        <f t="shared" si="2"/>
        <v>498</v>
      </c>
      <c r="C76" s="19"/>
      <c r="D76" s="19"/>
      <c r="E76" s="19"/>
      <c r="F76" s="19"/>
    </row>
    <row r="77" spans="1:6" ht="15.95" customHeight="1" x14ac:dyDescent="0.2">
      <c r="A77" s="8">
        <v>110</v>
      </c>
      <c r="B77" s="9">
        <f t="shared" si="2"/>
        <v>503</v>
      </c>
      <c r="C77" s="19"/>
      <c r="D77" s="19"/>
      <c r="E77" s="19"/>
      <c r="F77" s="19"/>
    </row>
    <row r="78" spans="1:6" ht="15.95" customHeight="1" x14ac:dyDescent="0.2">
      <c r="A78" s="8">
        <v>111</v>
      </c>
      <c r="B78" s="9">
        <f t="shared" si="2"/>
        <v>507</v>
      </c>
      <c r="C78" s="19"/>
      <c r="D78" s="19"/>
      <c r="E78" s="19"/>
      <c r="F78" s="19"/>
    </row>
    <row r="79" spans="1:6" ht="15.95" customHeight="1" x14ac:dyDescent="0.2">
      <c r="A79" s="8">
        <v>112</v>
      </c>
      <c r="B79" s="9">
        <f t="shared" si="2"/>
        <v>512</v>
      </c>
      <c r="C79" s="19"/>
      <c r="D79" s="19"/>
      <c r="E79" s="19"/>
      <c r="F79" s="19"/>
    </row>
    <row r="80" spans="1:6" ht="15.95" customHeight="1" x14ac:dyDescent="0.2">
      <c r="A80" s="8">
        <v>113</v>
      </c>
      <c r="B80" s="9">
        <f t="shared" si="2"/>
        <v>516</v>
      </c>
      <c r="C80" s="19"/>
      <c r="D80" s="19"/>
      <c r="E80" s="19"/>
      <c r="F80" s="19"/>
    </row>
    <row r="81" spans="1:6" ht="15.95" customHeight="1" x14ac:dyDescent="0.2">
      <c r="A81" s="8">
        <v>114</v>
      </c>
      <c r="B81" s="9">
        <f t="shared" si="2"/>
        <v>521</v>
      </c>
      <c r="C81" s="19"/>
      <c r="D81" s="19"/>
      <c r="E81" s="19"/>
      <c r="F81" s="19"/>
    </row>
    <row r="82" spans="1:6" ht="15.95" customHeight="1" x14ac:dyDescent="0.2">
      <c r="A82" s="8">
        <v>115</v>
      </c>
      <c r="B82" s="9">
        <f t="shared" si="2"/>
        <v>526</v>
      </c>
      <c r="C82" s="19"/>
      <c r="D82" s="19"/>
      <c r="E82" s="19"/>
      <c r="F82" s="19"/>
    </row>
    <row r="83" spans="1:6" ht="15.95" customHeight="1" x14ac:dyDescent="0.2">
      <c r="A83" s="8">
        <v>116</v>
      </c>
      <c r="B83" s="9">
        <f t="shared" si="2"/>
        <v>530</v>
      </c>
      <c r="C83" s="19"/>
      <c r="D83" s="19"/>
      <c r="E83" s="19"/>
      <c r="F83" s="19"/>
    </row>
    <row r="84" spans="1:6" ht="15.95" customHeight="1" x14ac:dyDescent="0.2">
      <c r="A84" s="8">
        <v>117</v>
      </c>
      <c r="B84" s="9">
        <f t="shared" si="2"/>
        <v>535</v>
      </c>
      <c r="C84" s="19"/>
      <c r="D84" s="19"/>
      <c r="E84" s="19"/>
      <c r="F84" s="19"/>
    </row>
    <row r="85" spans="1:6" ht="15.95" customHeight="1" x14ac:dyDescent="0.2">
      <c r="A85" s="8">
        <v>118</v>
      </c>
      <c r="B85" s="9">
        <f t="shared" ref="B85:B116" si="3">ROUND(IF($E$9&gt;0,A85*$E$9,A85*($B$5+($B$5*$D$9))),0)</f>
        <v>539</v>
      </c>
      <c r="C85" s="19"/>
      <c r="D85" s="19"/>
      <c r="E85" s="19"/>
      <c r="F85" s="19"/>
    </row>
    <row r="86" spans="1:6" ht="15.95" customHeight="1" x14ac:dyDescent="0.2">
      <c r="A86" s="8">
        <v>119</v>
      </c>
      <c r="B86" s="9">
        <f t="shared" si="3"/>
        <v>544</v>
      </c>
      <c r="C86" s="19"/>
      <c r="D86" s="19"/>
      <c r="E86" s="19"/>
      <c r="F86" s="19"/>
    </row>
    <row r="87" spans="1:6" ht="15.95" customHeight="1" x14ac:dyDescent="0.2">
      <c r="A87" s="8">
        <v>120</v>
      </c>
      <c r="B87" s="9">
        <f t="shared" si="3"/>
        <v>548</v>
      </c>
      <c r="C87" s="19"/>
      <c r="D87" s="19"/>
      <c r="E87" s="19"/>
      <c r="F87" s="19"/>
    </row>
    <row r="88" spans="1:6" ht="15.95" customHeight="1" x14ac:dyDescent="0.2">
      <c r="A88" s="8">
        <v>121</v>
      </c>
      <c r="B88" s="9">
        <f t="shared" si="3"/>
        <v>553</v>
      </c>
      <c r="C88" s="19"/>
      <c r="D88" s="19"/>
      <c r="E88" s="19"/>
      <c r="F88" s="19"/>
    </row>
    <row r="89" spans="1:6" ht="15.95" customHeight="1" x14ac:dyDescent="0.2">
      <c r="A89" s="8">
        <v>122</v>
      </c>
      <c r="B89" s="9">
        <f t="shared" si="3"/>
        <v>558</v>
      </c>
      <c r="C89" s="19"/>
      <c r="D89" s="19"/>
      <c r="E89" s="19"/>
      <c r="F89" s="19"/>
    </row>
    <row r="90" spans="1:6" ht="15.95" customHeight="1" x14ac:dyDescent="0.2">
      <c r="A90" s="8">
        <v>123</v>
      </c>
      <c r="B90" s="9">
        <f t="shared" si="3"/>
        <v>562</v>
      </c>
      <c r="C90" s="19"/>
      <c r="D90" s="19"/>
      <c r="E90" s="19"/>
      <c r="F90" s="19"/>
    </row>
    <row r="91" spans="1:6" ht="15.95" customHeight="1" x14ac:dyDescent="0.2">
      <c r="A91" s="8">
        <v>124</v>
      </c>
      <c r="B91" s="9">
        <f t="shared" si="3"/>
        <v>567</v>
      </c>
      <c r="C91" s="19"/>
      <c r="D91" s="19"/>
      <c r="E91" s="19"/>
      <c r="F91" s="19"/>
    </row>
    <row r="92" spans="1:6" ht="15.95" customHeight="1" x14ac:dyDescent="0.2">
      <c r="A92" s="8">
        <v>125</v>
      </c>
      <c r="B92" s="9">
        <f t="shared" si="3"/>
        <v>571</v>
      </c>
      <c r="C92" s="19"/>
      <c r="D92" s="19"/>
      <c r="E92" s="19"/>
      <c r="F92" s="19"/>
    </row>
    <row r="93" spans="1:6" ht="15.95" customHeight="1" x14ac:dyDescent="0.2">
      <c r="A93" s="8">
        <v>126</v>
      </c>
      <c r="B93" s="9">
        <f t="shared" si="3"/>
        <v>576</v>
      </c>
      <c r="C93" s="19"/>
      <c r="D93" s="19"/>
      <c r="E93" s="19"/>
      <c r="F93" s="19"/>
    </row>
    <row r="94" spans="1:6" ht="15.95" customHeight="1" x14ac:dyDescent="0.2">
      <c r="A94" s="8">
        <v>127</v>
      </c>
      <c r="B94" s="9">
        <f t="shared" si="3"/>
        <v>580</v>
      </c>
      <c r="C94" s="19"/>
      <c r="D94" s="19"/>
      <c r="E94" s="19"/>
      <c r="F94" s="19"/>
    </row>
    <row r="95" spans="1:6" ht="15.95" customHeight="1" x14ac:dyDescent="0.2">
      <c r="A95" s="8">
        <v>128</v>
      </c>
      <c r="B95" s="9">
        <f t="shared" si="3"/>
        <v>585</v>
      </c>
      <c r="C95" s="19"/>
      <c r="D95" s="19"/>
      <c r="E95" s="19"/>
      <c r="F95" s="19"/>
    </row>
    <row r="96" spans="1:6" ht="15.95" customHeight="1" x14ac:dyDescent="0.2">
      <c r="A96" s="8">
        <v>129</v>
      </c>
      <c r="B96" s="9">
        <f t="shared" si="3"/>
        <v>590</v>
      </c>
      <c r="C96" s="19"/>
      <c r="D96" s="19"/>
      <c r="E96" s="19"/>
      <c r="F96" s="19"/>
    </row>
    <row r="97" spans="1:6" ht="15.95" customHeight="1" x14ac:dyDescent="0.2">
      <c r="A97" s="8">
        <v>130</v>
      </c>
      <c r="B97" s="9">
        <f t="shared" si="3"/>
        <v>594</v>
      </c>
      <c r="C97" s="19"/>
      <c r="D97" s="19"/>
      <c r="E97" s="19"/>
      <c r="F97" s="19"/>
    </row>
    <row r="98" spans="1:6" ht="15.95" customHeight="1" x14ac:dyDescent="0.2">
      <c r="A98" s="8">
        <v>131</v>
      </c>
      <c r="B98" s="9">
        <f t="shared" si="3"/>
        <v>599</v>
      </c>
      <c r="C98" s="19"/>
      <c r="D98" s="19"/>
      <c r="E98" s="19"/>
      <c r="F98" s="19"/>
    </row>
    <row r="99" spans="1:6" ht="15.95" customHeight="1" x14ac:dyDescent="0.2">
      <c r="A99" s="8">
        <v>132</v>
      </c>
      <c r="B99" s="9">
        <f t="shared" si="3"/>
        <v>603</v>
      </c>
      <c r="C99" s="19"/>
      <c r="D99" s="19"/>
      <c r="E99" s="19"/>
      <c r="F99" s="19"/>
    </row>
    <row r="100" spans="1:6" ht="15.95" customHeight="1" x14ac:dyDescent="0.2">
      <c r="A100" s="8">
        <v>133</v>
      </c>
      <c r="B100" s="9">
        <f t="shared" si="3"/>
        <v>608</v>
      </c>
      <c r="C100" s="19"/>
      <c r="D100" s="19"/>
      <c r="E100" s="19"/>
      <c r="F100" s="19"/>
    </row>
    <row r="101" spans="1:6" ht="15.95" customHeight="1" x14ac:dyDescent="0.2">
      <c r="A101" s="8">
        <v>134</v>
      </c>
      <c r="B101" s="9">
        <f t="shared" si="3"/>
        <v>612</v>
      </c>
      <c r="C101" s="19"/>
      <c r="D101" s="19"/>
      <c r="E101" s="19"/>
      <c r="F101" s="19"/>
    </row>
    <row r="102" spans="1:6" ht="15.95" customHeight="1" x14ac:dyDescent="0.2">
      <c r="A102" s="8">
        <v>135</v>
      </c>
      <c r="B102" s="9">
        <f t="shared" si="3"/>
        <v>617</v>
      </c>
      <c r="C102" s="19"/>
      <c r="D102" s="19"/>
      <c r="E102" s="19"/>
      <c r="F102" s="19"/>
    </row>
    <row r="103" spans="1:6" ht="15.95" customHeight="1" x14ac:dyDescent="0.2">
      <c r="A103" s="8">
        <v>136</v>
      </c>
      <c r="B103" s="9">
        <f t="shared" si="3"/>
        <v>622</v>
      </c>
      <c r="C103" s="19"/>
      <c r="D103" s="19"/>
      <c r="E103" s="19"/>
      <c r="F103" s="19"/>
    </row>
    <row r="104" spans="1:6" ht="15.95" customHeight="1" x14ac:dyDescent="0.2">
      <c r="A104" s="8">
        <v>137</v>
      </c>
      <c r="B104" s="9">
        <f t="shared" si="3"/>
        <v>626</v>
      </c>
      <c r="C104" s="19"/>
      <c r="D104" s="19"/>
      <c r="E104" s="19"/>
      <c r="F104" s="19"/>
    </row>
    <row r="105" spans="1:6" ht="15.95" customHeight="1" x14ac:dyDescent="0.2">
      <c r="A105" s="8">
        <v>138</v>
      </c>
      <c r="B105" s="9">
        <f t="shared" si="3"/>
        <v>631</v>
      </c>
      <c r="C105" s="19"/>
      <c r="D105" s="19"/>
      <c r="E105" s="19"/>
      <c r="F105" s="19"/>
    </row>
    <row r="106" spans="1:6" ht="15.95" customHeight="1" x14ac:dyDescent="0.2">
      <c r="A106" s="8">
        <v>139</v>
      </c>
      <c r="B106" s="9">
        <f t="shared" si="3"/>
        <v>635</v>
      </c>
      <c r="C106" s="19"/>
      <c r="D106" s="19"/>
      <c r="E106" s="19"/>
      <c r="F106" s="19"/>
    </row>
    <row r="107" spans="1:6" ht="15.95" customHeight="1" x14ac:dyDescent="0.2">
      <c r="A107" s="8">
        <v>140</v>
      </c>
      <c r="B107" s="9">
        <f t="shared" si="3"/>
        <v>640</v>
      </c>
      <c r="C107" s="19"/>
      <c r="D107" s="19"/>
      <c r="E107" s="19"/>
      <c r="F107" s="19"/>
    </row>
    <row r="108" spans="1:6" ht="15.95" customHeight="1" x14ac:dyDescent="0.2">
      <c r="A108" s="8">
        <v>141</v>
      </c>
      <c r="B108" s="9">
        <f t="shared" si="3"/>
        <v>644</v>
      </c>
      <c r="C108" s="19"/>
      <c r="D108" s="19"/>
      <c r="E108" s="19"/>
      <c r="F108" s="19"/>
    </row>
    <row r="109" spans="1:6" ht="15.95" customHeight="1" x14ac:dyDescent="0.2">
      <c r="A109" s="8">
        <v>142</v>
      </c>
      <c r="B109" s="9">
        <f t="shared" si="3"/>
        <v>649</v>
      </c>
      <c r="C109" s="19"/>
      <c r="D109" s="19"/>
      <c r="E109" s="19"/>
      <c r="F109" s="19"/>
    </row>
    <row r="110" spans="1:6" ht="15.95" customHeight="1" x14ac:dyDescent="0.2">
      <c r="A110" s="8">
        <v>143</v>
      </c>
      <c r="B110" s="9">
        <f t="shared" si="3"/>
        <v>654</v>
      </c>
      <c r="C110" s="19"/>
      <c r="D110" s="19"/>
      <c r="E110" s="19"/>
      <c r="F110" s="19"/>
    </row>
    <row r="111" spans="1:6" ht="15.95" customHeight="1" x14ac:dyDescent="0.2">
      <c r="A111" s="8">
        <v>144</v>
      </c>
      <c r="B111" s="9">
        <f t="shared" si="3"/>
        <v>658</v>
      </c>
      <c r="C111" s="19"/>
      <c r="D111" s="19"/>
      <c r="E111" s="19"/>
      <c r="F111" s="19"/>
    </row>
    <row r="112" spans="1:6" ht="15.95" customHeight="1" x14ac:dyDescent="0.2">
      <c r="A112" s="8">
        <v>145</v>
      </c>
      <c r="B112" s="9">
        <f t="shared" si="3"/>
        <v>663</v>
      </c>
      <c r="C112" s="19"/>
      <c r="D112" s="19"/>
      <c r="E112" s="19"/>
      <c r="F112" s="19"/>
    </row>
    <row r="113" spans="1:6" ht="15.95" customHeight="1" x14ac:dyDescent="0.2">
      <c r="A113" s="8">
        <v>146</v>
      </c>
      <c r="B113" s="9">
        <f t="shared" si="3"/>
        <v>667</v>
      </c>
      <c r="C113" s="19"/>
      <c r="D113" s="19"/>
      <c r="E113" s="19"/>
      <c r="F113" s="19"/>
    </row>
    <row r="114" spans="1:6" ht="15.95" customHeight="1" x14ac:dyDescent="0.2">
      <c r="A114" s="8">
        <v>147</v>
      </c>
      <c r="B114" s="9">
        <f t="shared" si="3"/>
        <v>672</v>
      </c>
      <c r="C114" s="19"/>
      <c r="D114" s="19"/>
      <c r="E114" s="19"/>
      <c r="F114" s="19"/>
    </row>
    <row r="115" spans="1:6" ht="15.95" customHeight="1" x14ac:dyDescent="0.2">
      <c r="A115" s="8">
        <v>148</v>
      </c>
      <c r="B115" s="9">
        <f t="shared" si="3"/>
        <v>676</v>
      </c>
      <c r="C115" s="19"/>
      <c r="D115" s="19"/>
      <c r="E115" s="19"/>
      <c r="F115" s="19"/>
    </row>
    <row r="116" spans="1:6" ht="15.95" customHeight="1" x14ac:dyDescent="0.2">
      <c r="A116" s="8">
        <v>149</v>
      </c>
      <c r="B116" s="9">
        <f t="shared" si="3"/>
        <v>681</v>
      </c>
      <c r="C116" s="19"/>
      <c r="D116" s="19"/>
      <c r="E116" s="19"/>
      <c r="F116" s="19"/>
    </row>
    <row r="117" spans="1:6" ht="15.95" customHeight="1" x14ac:dyDescent="0.2">
      <c r="A117" s="8">
        <v>150</v>
      </c>
      <c r="B117" s="9">
        <f t="shared" ref="B117:B148" si="4">ROUND(IF($E$9&gt;0,A117*$E$9,A117*($B$5+($B$5*$D$9))),0)</f>
        <v>686</v>
      </c>
      <c r="C117" s="19"/>
      <c r="D117" s="19"/>
      <c r="E117" s="19"/>
      <c r="F117" s="19"/>
    </row>
    <row r="118" spans="1:6" ht="15.95" customHeight="1" x14ac:dyDescent="0.2">
      <c r="A118" s="8">
        <v>151</v>
      </c>
      <c r="B118" s="9">
        <f t="shared" si="4"/>
        <v>690</v>
      </c>
      <c r="C118" s="19"/>
      <c r="D118" s="19"/>
      <c r="E118" s="19"/>
      <c r="F118" s="19"/>
    </row>
    <row r="119" spans="1:6" ht="15.95" customHeight="1" x14ac:dyDescent="0.2">
      <c r="A119" s="8">
        <v>152</v>
      </c>
      <c r="B119" s="9">
        <f t="shared" si="4"/>
        <v>695</v>
      </c>
      <c r="C119" s="19"/>
      <c r="D119" s="19"/>
      <c r="E119" s="19"/>
      <c r="F119" s="19"/>
    </row>
    <row r="120" spans="1:6" ht="15.95" customHeight="1" x14ac:dyDescent="0.2">
      <c r="A120" s="8">
        <v>153</v>
      </c>
      <c r="B120" s="9">
        <f t="shared" si="4"/>
        <v>699</v>
      </c>
      <c r="C120" s="19"/>
      <c r="D120" s="19"/>
      <c r="E120" s="19"/>
      <c r="F120" s="19"/>
    </row>
    <row r="121" spans="1:6" ht="15.95" customHeight="1" x14ac:dyDescent="0.2">
      <c r="A121" s="8">
        <v>154</v>
      </c>
      <c r="B121" s="9">
        <f t="shared" si="4"/>
        <v>704</v>
      </c>
      <c r="C121" s="19"/>
      <c r="D121" s="19"/>
      <c r="E121" s="19"/>
      <c r="F121" s="19"/>
    </row>
    <row r="122" spans="1:6" ht="15.95" customHeight="1" x14ac:dyDescent="0.2">
      <c r="A122" s="8">
        <v>155</v>
      </c>
      <c r="B122" s="9">
        <f t="shared" si="4"/>
        <v>708</v>
      </c>
      <c r="C122" s="19"/>
      <c r="D122" s="19"/>
      <c r="E122" s="19"/>
      <c r="F122" s="19"/>
    </row>
    <row r="123" spans="1:6" ht="15.95" customHeight="1" x14ac:dyDescent="0.2">
      <c r="A123" s="8">
        <v>156</v>
      </c>
      <c r="B123" s="9">
        <f t="shared" si="4"/>
        <v>713</v>
      </c>
      <c r="C123" s="19"/>
      <c r="D123" s="19"/>
      <c r="E123" s="19"/>
      <c r="F123" s="19"/>
    </row>
    <row r="124" spans="1:6" ht="15.95" customHeight="1" x14ac:dyDescent="0.2">
      <c r="A124" s="8">
        <v>157</v>
      </c>
      <c r="B124" s="9">
        <f t="shared" si="4"/>
        <v>717</v>
      </c>
      <c r="C124" s="19"/>
      <c r="D124" s="19"/>
      <c r="E124" s="19"/>
      <c r="F124" s="19"/>
    </row>
    <row r="125" spans="1:6" ht="15.95" customHeight="1" x14ac:dyDescent="0.2">
      <c r="A125" s="8">
        <v>158</v>
      </c>
      <c r="B125" s="9">
        <f t="shared" si="4"/>
        <v>722</v>
      </c>
      <c r="C125" s="19"/>
      <c r="D125" s="19"/>
      <c r="E125" s="19"/>
      <c r="F125" s="19"/>
    </row>
    <row r="126" spans="1:6" ht="15.95" customHeight="1" x14ac:dyDescent="0.2">
      <c r="A126" s="8">
        <v>159</v>
      </c>
      <c r="B126" s="9">
        <f t="shared" si="4"/>
        <v>727</v>
      </c>
      <c r="C126" s="19"/>
      <c r="D126" s="19"/>
      <c r="E126" s="19"/>
      <c r="F126" s="19"/>
    </row>
    <row r="127" spans="1:6" ht="15.95" customHeight="1" x14ac:dyDescent="0.2">
      <c r="A127" s="8">
        <v>160</v>
      </c>
      <c r="B127" s="9">
        <f t="shared" si="4"/>
        <v>731</v>
      </c>
      <c r="C127" s="19"/>
      <c r="D127" s="19"/>
      <c r="E127" s="19"/>
      <c r="F127" s="19"/>
    </row>
    <row r="128" spans="1:6" ht="15.95" customHeight="1" x14ac:dyDescent="0.2">
      <c r="A128" s="8">
        <v>161</v>
      </c>
      <c r="B128" s="9">
        <f t="shared" si="4"/>
        <v>736</v>
      </c>
      <c r="C128" s="19"/>
      <c r="D128" s="19"/>
      <c r="E128" s="19"/>
      <c r="F128" s="19"/>
    </row>
    <row r="129" spans="1:6" ht="15.95" customHeight="1" x14ac:dyDescent="0.2">
      <c r="A129" s="8">
        <v>162</v>
      </c>
      <c r="B129" s="9">
        <f t="shared" si="4"/>
        <v>740</v>
      </c>
      <c r="C129" s="19"/>
      <c r="D129" s="19"/>
      <c r="E129" s="19"/>
      <c r="F129" s="19"/>
    </row>
    <row r="130" spans="1:6" ht="15.95" customHeight="1" x14ac:dyDescent="0.2">
      <c r="A130" s="8">
        <v>163</v>
      </c>
      <c r="B130" s="9">
        <f t="shared" si="4"/>
        <v>745</v>
      </c>
      <c r="C130" s="19"/>
      <c r="D130" s="19"/>
      <c r="E130" s="19"/>
      <c r="F130" s="19"/>
    </row>
    <row r="131" spans="1:6" ht="15.95" customHeight="1" x14ac:dyDescent="0.2">
      <c r="A131" s="8">
        <v>164</v>
      </c>
      <c r="B131" s="9">
        <f t="shared" si="4"/>
        <v>749</v>
      </c>
      <c r="C131" s="19"/>
      <c r="D131" s="19"/>
      <c r="E131" s="19"/>
      <c r="F131" s="19"/>
    </row>
    <row r="132" spans="1:6" ht="15.95" customHeight="1" x14ac:dyDescent="0.2">
      <c r="A132" s="8">
        <v>165</v>
      </c>
      <c r="B132" s="9">
        <f t="shared" si="4"/>
        <v>754</v>
      </c>
      <c r="C132" s="19"/>
      <c r="D132" s="19"/>
      <c r="E132" s="19"/>
      <c r="F132" s="19"/>
    </row>
    <row r="133" spans="1:6" ht="15.95" customHeight="1" x14ac:dyDescent="0.2">
      <c r="A133" s="8">
        <v>166</v>
      </c>
      <c r="B133" s="9">
        <f t="shared" si="4"/>
        <v>759</v>
      </c>
      <c r="C133" s="19"/>
      <c r="D133" s="19"/>
      <c r="E133" s="19"/>
      <c r="F133" s="19"/>
    </row>
    <row r="134" spans="1:6" ht="15.95" customHeight="1" x14ac:dyDescent="0.2">
      <c r="A134" s="8">
        <v>167</v>
      </c>
      <c r="B134" s="9">
        <f t="shared" si="4"/>
        <v>763</v>
      </c>
      <c r="C134" s="19"/>
      <c r="D134" s="19"/>
      <c r="E134" s="19"/>
      <c r="F134" s="19"/>
    </row>
    <row r="135" spans="1:6" ht="15.95" customHeight="1" x14ac:dyDescent="0.2">
      <c r="A135" s="8">
        <v>168</v>
      </c>
      <c r="B135" s="9">
        <f t="shared" si="4"/>
        <v>768</v>
      </c>
      <c r="C135" s="19"/>
      <c r="D135" s="19"/>
      <c r="E135" s="19"/>
      <c r="F135" s="19"/>
    </row>
    <row r="136" spans="1:6" ht="15.95" customHeight="1" x14ac:dyDescent="0.2">
      <c r="A136" s="8">
        <v>169</v>
      </c>
      <c r="B136" s="9">
        <f t="shared" si="4"/>
        <v>772</v>
      </c>
      <c r="C136" s="19"/>
      <c r="D136" s="19"/>
      <c r="E136" s="19"/>
      <c r="F136" s="19"/>
    </row>
    <row r="137" spans="1:6" ht="15.95" customHeight="1" x14ac:dyDescent="0.2">
      <c r="A137" s="8">
        <v>170</v>
      </c>
      <c r="B137" s="9">
        <f t="shared" si="4"/>
        <v>777</v>
      </c>
      <c r="C137" s="19"/>
      <c r="D137" s="19"/>
      <c r="E137" s="19"/>
      <c r="F137" s="19"/>
    </row>
    <row r="138" spans="1:6" ht="15.95" customHeight="1" x14ac:dyDescent="0.2">
      <c r="A138" s="8">
        <v>171</v>
      </c>
      <c r="B138" s="9">
        <f t="shared" si="4"/>
        <v>781</v>
      </c>
      <c r="C138" s="19"/>
      <c r="D138" s="19"/>
      <c r="E138" s="19"/>
      <c r="F138" s="19"/>
    </row>
    <row r="139" spans="1:6" ht="15.95" customHeight="1" x14ac:dyDescent="0.2">
      <c r="A139" s="8">
        <v>172</v>
      </c>
      <c r="B139" s="9">
        <f t="shared" si="4"/>
        <v>786</v>
      </c>
      <c r="C139" s="19"/>
      <c r="D139" s="19"/>
      <c r="E139" s="19"/>
      <c r="F139" s="19"/>
    </row>
    <row r="140" spans="1:6" ht="15.95" customHeight="1" x14ac:dyDescent="0.2">
      <c r="A140" s="8">
        <v>173</v>
      </c>
      <c r="B140" s="9">
        <f t="shared" si="4"/>
        <v>791</v>
      </c>
      <c r="C140" s="19"/>
      <c r="D140" s="19"/>
      <c r="E140" s="19"/>
      <c r="F140" s="19"/>
    </row>
    <row r="141" spans="1:6" ht="15.95" customHeight="1" x14ac:dyDescent="0.2">
      <c r="A141" s="8">
        <v>174</v>
      </c>
      <c r="B141" s="9">
        <f t="shared" si="4"/>
        <v>795</v>
      </c>
      <c r="C141" s="19"/>
      <c r="D141" s="19"/>
      <c r="E141" s="19"/>
      <c r="F141" s="19"/>
    </row>
    <row r="142" spans="1:6" ht="15.95" customHeight="1" x14ac:dyDescent="0.2">
      <c r="A142" s="8">
        <v>175</v>
      </c>
      <c r="B142" s="9">
        <f t="shared" si="4"/>
        <v>800</v>
      </c>
      <c r="C142" s="19"/>
      <c r="D142" s="19"/>
      <c r="E142" s="19"/>
      <c r="F142" s="19"/>
    </row>
    <row r="143" spans="1:6" ht="15.95" customHeight="1" x14ac:dyDescent="0.2">
      <c r="A143" s="8">
        <v>176</v>
      </c>
      <c r="B143" s="9">
        <f t="shared" si="4"/>
        <v>804</v>
      </c>
      <c r="C143" s="19"/>
      <c r="D143" s="19"/>
      <c r="E143" s="19"/>
      <c r="F143" s="19"/>
    </row>
    <row r="144" spans="1:6" ht="15.95" customHeight="1" x14ac:dyDescent="0.2">
      <c r="A144" s="8">
        <v>177</v>
      </c>
      <c r="B144" s="9">
        <f t="shared" si="4"/>
        <v>809</v>
      </c>
      <c r="C144" s="19"/>
      <c r="D144" s="19"/>
      <c r="E144" s="19"/>
      <c r="F144" s="19"/>
    </row>
    <row r="145" spans="1:6" ht="15.95" customHeight="1" x14ac:dyDescent="0.2">
      <c r="A145" s="8">
        <v>178</v>
      </c>
      <c r="B145" s="9">
        <f t="shared" si="4"/>
        <v>813</v>
      </c>
      <c r="C145" s="19"/>
      <c r="D145" s="19"/>
      <c r="E145" s="19"/>
      <c r="F145" s="19"/>
    </row>
    <row r="146" spans="1:6" ht="15.95" customHeight="1" x14ac:dyDescent="0.2">
      <c r="A146" s="8">
        <v>179</v>
      </c>
      <c r="B146" s="9">
        <f t="shared" si="4"/>
        <v>818</v>
      </c>
      <c r="C146" s="19"/>
      <c r="D146" s="19"/>
      <c r="E146" s="19"/>
      <c r="F146" s="19"/>
    </row>
    <row r="147" spans="1:6" ht="15.95" customHeight="1" x14ac:dyDescent="0.2">
      <c r="A147" s="8">
        <v>180</v>
      </c>
      <c r="B147" s="9">
        <f t="shared" si="4"/>
        <v>823</v>
      </c>
      <c r="C147" s="19"/>
      <c r="D147" s="19"/>
      <c r="E147" s="19"/>
      <c r="F147" s="19"/>
    </row>
    <row r="148" spans="1:6" ht="15.95" customHeight="1" x14ac:dyDescent="0.2">
      <c r="A148" s="8">
        <v>181</v>
      </c>
      <c r="B148" s="9">
        <f t="shared" si="4"/>
        <v>827</v>
      </c>
      <c r="C148" s="19"/>
      <c r="D148" s="19"/>
      <c r="E148" s="19"/>
      <c r="F148" s="19"/>
    </row>
    <row r="149" spans="1:6" ht="15.95" customHeight="1" x14ac:dyDescent="0.2">
      <c r="A149" s="8">
        <v>182</v>
      </c>
      <c r="B149" s="9">
        <f t="shared" ref="B149:B167" si="5">ROUND(IF($E$9&gt;0,A149*$E$9,A149*($B$5+($B$5*$D$9))),0)</f>
        <v>832</v>
      </c>
      <c r="C149" s="19"/>
      <c r="D149" s="19"/>
      <c r="E149" s="19"/>
      <c r="F149" s="19"/>
    </row>
    <row r="150" spans="1:6" ht="15.95" customHeight="1" x14ac:dyDescent="0.2">
      <c r="A150" s="8">
        <v>183</v>
      </c>
      <c r="B150" s="9">
        <f t="shared" si="5"/>
        <v>836</v>
      </c>
      <c r="C150" s="19"/>
      <c r="D150" s="19"/>
      <c r="E150" s="19"/>
      <c r="F150" s="19"/>
    </row>
    <row r="151" spans="1:6" ht="15.95" customHeight="1" x14ac:dyDescent="0.2">
      <c r="A151" s="8">
        <v>184</v>
      </c>
      <c r="B151" s="9">
        <f t="shared" si="5"/>
        <v>841</v>
      </c>
      <c r="C151" s="19"/>
      <c r="D151" s="19"/>
      <c r="E151" s="19"/>
      <c r="F151" s="19"/>
    </row>
    <row r="152" spans="1:6" ht="15.95" customHeight="1" x14ac:dyDescent="0.2">
      <c r="A152" s="8">
        <v>185</v>
      </c>
      <c r="B152" s="9">
        <f t="shared" si="5"/>
        <v>845</v>
      </c>
      <c r="C152" s="19"/>
      <c r="D152" s="19"/>
      <c r="E152" s="19"/>
      <c r="F152" s="19"/>
    </row>
    <row r="153" spans="1:6" ht="15.95" customHeight="1" x14ac:dyDescent="0.2">
      <c r="A153" s="8">
        <v>186</v>
      </c>
      <c r="B153" s="9">
        <f t="shared" si="5"/>
        <v>850</v>
      </c>
      <c r="C153" s="19"/>
      <c r="D153" s="19"/>
      <c r="E153" s="19"/>
      <c r="F153" s="19"/>
    </row>
    <row r="154" spans="1:6" ht="15.95" customHeight="1" x14ac:dyDescent="0.2">
      <c r="A154" s="8">
        <v>187</v>
      </c>
      <c r="B154" s="9">
        <f t="shared" si="5"/>
        <v>855</v>
      </c>
      <c r="C154" s="19"/>
      <c r="D154" s="19"/>
      <c r="E154" s="19"/>
      <c r="F154" s="19"/>
    </row>
    <row r="155" spans="1:6" ht="15.95" customHeight="1" x14ac:dyDescent="0.2">
      <c r="A155" s="8">
        <v>188</v>
      </c>
      <c r="B155" s="9">
        <f t="shared" si="5"/>
        <v>859</v>
      </c>
      <c r="C155" s="19"/>
      <c r="D155" s="19"/>
      <c r="E155" s="19"/>
      <c r="F155" s="19"/>
    </row>
    <row r="156" spans="1:6" ht="15.95" customHeight="1" x14ac:dyDescent="0.2">
      <c r="A156" s="8">
        <v>189</v>
      </c>
      <c r="B156" s="9">
        <f t="shared" si="5"/>
        <v>864</v>
      </c>
      <c r="C156" s="19"/>
      <c r="D156" s="19"/>
      <c r="E156" s="19"/>
      <c r="F156" s="19"/>
    </row>
    <row r="157" spans="1:6" ht="15.95" customHeight="1" x14ac:dyDescent="0.2">
      <c r="A157" s="8">
        <v>190</v>
      </c>
      <c r="B157" s="9">
        <f t="shared" si="5"/>
        <v>868</v>
      </c>
      <c r="C157" s="19"/>
      <c r="D157" s="19"/>
      <c r="E157" s="19"/>
      <c r="F157" s="19"/>
    </row>
    <row r="158" spans="1:6" ht="15.95" customHeight="1" x14ac:dyDescent="0.2">
      <c r="A158" s="8">
        <v>191</v>
      </c>
      <c r="B158" s="9">
        <f t="shared" si="5"/>
        <v>873</v>
      </c>
      <c r="C158" s="19"/>
      <c r="D158" s="19"/>
      <c r="E158" s="19"/>
      <c r="F158" s="19"/>
    </row>
    <row r="159" spans="1:6" ht="15.95" customHeight="1" x14ac:dyDescent="0.2">
      <c r="A159" s="8">
        <v>192</v>
      </c>
      <c r="B159" s="9">
        <f t="shared" si="5"/>
        <v>877</v>
      </c>
      <c r="C159" s="19"/>
      <c r="D159" s="19"/>
      <c r="E159" s="19"/>
      <c r="F159" s="19"/>
    </row>
    <row r="160" spans="1:6" ht="15.95" customHeight="1" x14ac:dyDescent="0.2">
      <c r="A160" s="8">
        <v>193</v>
      </c>
      <c r="B160" s="9">
        <f t="shared" si="5"/>
        <v>882</v>
      </c>
      <c r="C160" s="19"/>
      <c r="D160" s="19"/>
      <c r="E160" s="19"/>
      <c r="F160" s="19"/>
    </row>
    <row r="161" spans="1:6" ht="15.95" customHeight="1" x14ac:dyDescent="0.2">
      <c r="A161" s="8">
        <v>194</v>
      </c>
      <c r="B161" s="9">
        <f t="shared" si="5"/>
        <v>887</v>
      </c>
      <c r="C161" s="19"/>
      <c r="D161" s="19"/>
      <c r="E161" s="19"/>
      <c r="F161" s="19"/>
    </row>
    <row r="162" spans="1:6" ht="15.95" customHeight="1" x14ac:dyDescent="0.2">
      <c r="A162" s="8">
        <v>195</v>
      </c>
      <c r="B162" s="9">
        <f t="shared" si="5"/>
        <v>891</v>
      </c>
      <c r="C162" s="19"/>
      <c r="D162" s="19"/>
      <c r="E162" s="19"/>
      <c r="F162" s="19"/>
    </row>
    <row r="163" spans="1:6" ht="15.95" customHeight="1" x14ac:dyDescent="0.2">
      <c r="A163" s="8">
        <v>196</v>
      </c>
      <c r="B163" s="9">
        <f t="shared" si="5"/>
        <v>896</v>
      </c>
      <c r="C163" s="19"/>
      <c r="D163" s="19"/>
      <c r="E163" s="19"/>
      <c r="F163" s="19"/>
    </row>
    <row r="164" spans="1:6" ht="15.95" customHeight="1" x14ac:dyDescent="0.2">
      <c r="A164" s="8">
        <v>197</v>
      </c>
      <c r="B164" s="9">
        <f t="shared" si="5"/>
        <v>900</v>
      </c>
      <c r="C164" s="19"/>
      <c r="D164" s="19"/>
      <c r="E164" s="19"/>
      <c r="F164" s="19"/>
    </row>
    <row r="165" spans="1:6" ht="15.95" customHeight="1" x14ac:dyDescent="0.2">
      <c r="A165" s="8">
        <v>198</v>
      </c>
      <c r="B165" s="9">
        <f t="shared" si="5"/>
        <v>905</v>
      </c>
      <c r="C165" s="19"/>
      <c r="D165" s="19"/>
      <c r="E165" s="19"/>
      <c r="F165" s="19"/>
    </row>
    <row r="166" spans="1:6" ht="15.95" customHeight="1" x14ac:dyDescent="0.2">
      <c r="A166" s="8">
        <v>199</v>
      </c>
      <c r="B166" s="9">
        <f t="shared" si="5"/>
        <v>909</v>
      </c>
      <c r="C166" s="19"/>
      <c r="D166" s="19"/>
      <c r="E166" s="19"/>
      <c r="F166" s="19"/>
    </row>
    <row r="167" spans="1:6" ht="15.95" customHeight="1" x14ac:dyDescent="0.2">
      <c r="A167" s="8">
        <v>200</v>
      </c>
      <c r="B167" s="9">
        <f t="shared" si="5"/>
        <v>914</v>
      </c>
      <c r="C167" s="19"/>
      <c r="D167" s="19"/>
      <c r="E167" s="19"/>
      <c r="F167" s="19"/>
    </row>
    <row r="168" spans="1:6" ht="15.95" customHeight="1" x14ac:dyDescent="0.2">
      <c r="A168" s="18"/>
      <c r="B168" s="19"/>
      <c r="C168" s="19"/>
      <c r="D168" s="19"/>
      <c r="E168" s="19"/>
      <c r="F168" s="19"/>
    </row>
    <row r="169" spans="1:6" ht="15.95" hidden="1" customHeight="1" x14ac:dyDescent="0.2">
      <c r="C169" s="19"/>
      <c r="D169" s="19"/>
      <c r="E169" s="19"/>
      <c r="F169" s="19"/>
    </row>
  </sheetData>
  <sheetProtection password="C304" sheet="1" objects="1" scenarios="1"/>
  <mergeCells count="7">
    <mergeCell ref="B19:B20"/>
    <mergeCell ref="A19:A20"/>
    <mergeCell ref="B8:C8"/>
    <mergeCell ref="B9:C9"/>
    <mergeCell ref="A16:A17"/>
    <mergeCell ref="B16:B17"/>
    <mergeCell ref="B10:E11"/>
  </mergeCells>
  <phoneticPr fontId="2" type="noConversion"/>
  <dataValidations count="1">
    <dataValidation type="list" allowBlank="1" showInputMessage="1" showErrorMessage="1" errorTitle="Selezionare la provincia" promptTitle="Seleziona " sqref="B9">
      <formula1>Province_1</formula1>
    </dataValidation>
  </dataValidations>
  <printOptions horizontalCentered="1"/>
  <pageMargins left="0" right="0" top="0.39370078740157483" bottom="0.39370078740157483" header="0.11811023622047245" footer="0.11811023622047245"/>
  <pageSetup paperSize="9" scale="98" orientation="portrait" r:id="rId1"/>
  <headerFooter alignWithMargins="0">
    <oddFooter>&amp;RFarotto s.r.l.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workbookViewId="0">
      <pane ySplit="1" topLeftCell="A104" activePane="bottomLeft" state="frozen"/>
      <selection activeCell="Y53" sqref="Y53"/>
      <selection pane="bottomLeft" activeCell="A104" sqref="A104"/>
    </sheetView>
  </sheetViews>
  <sheetFormatPr defaultColWidth="19.28515625" defaultRowHeight="12.75" x14ac:dyDescent="0.2"/>
  <cols>
    <col min="1" max="1" width="13.140625" style="49" bestFit="1" customWidth="1"/>
    <col min="2" max="2" width="19.42578125" style="49" bestFit="1" customWidth="1"/>
    <col min="3" max="3" width="18.42578125" style="49" bestFit="1" customWidth="1"/>
    <col min="4" max="4" width="17" style="48" bestFit="1" customWidth="1"/>
    <col min="5" max="5" width="19.42578125" style="48" bestFit="1" customWidth="1"/>
    <col min="6" max="6" width="23.7109375" style="48" bestFit="1" customWidth="1"/>
    <col min="7" max="7" width="28.7109375" style="48" bestFit="1" customWidth="1"/>
    <col min="8" max="8" width="22" style="49" bestFit="1" customWidth="1"/>
    <col min="9" max="9" width="16" style="49" bestFit="1" customWidth="1"/>
    <col min="10" max="10" width="15.7109375" style="48" bestFit="1" customWidth="1"/>
    <col min="11" max="11" width="17.85546875" style="48" bestFit="1" customWidth="1"/>
    <col min="12" max="12" width="9.42578125" style="48" bestFit="1" customWidth="1"/>
    <col min="13" max="13" width="10.28515625" style="48" bestFit="1" customWidth="1"/>
    <col min="14" max="14" width="19.140625" style="48" bestFit="1" customWidth="1"/>
    <col min="15" max="15" width="20" style="48" bestFit="1" customWidth="1"/>
    <col min="16" max="16" width="11.140625" style="48" bestFit="1" customWidth="1"/>
    <col min="17" max="17" width="23.7109375" style="48" bestFit="1" customWidth="1"/>
    <col min="18" max="18" width="21.28515625" style="47" bestFit="1" customWidth="1"/>
    <col min="19" max="256" width="19.28515625" style="47"/>
    <col min="257" max="257" width="13.140625" style="47" bestFit="1" customWidth="1"/>
    <col min="258" max="258" width="19.42578125" style="47" bestFit="1" customWidth="1"/>
    <col min="259" max="259" width="18.42578125" style="47" bestFit="1" customWidth="1"/>
    <col min="260" max="260" width="17" style="47" bestFit="1" customWidth="1"/>
    <col min="261" max="261" width="19.42578125" style="47" bestFit="1" customWidth="1"/>
    <col min="262" max="262" width="23.7109375" style="47" bestFit="1" customWidth="1"/>
    <col min="263" max="263" width="24.85546875" style="47" bestFit="1" customWidth="1"/>
    <col min="264" max="264" width="22" style="47" bestFit="1" customWidth="1"/>
    <col min="265" max="265" width="16" style="47" bestFit="1" customWidth="1"/>
    <col min="266" max="266" width="15.7109375" style="47" bestFit="1" customWidth="1"/>
    <col min="267" max="267" width="17.85546875" style="47" bestFit="1" customWidth="1"/>
    <col min="268" max="268" width="9.42578125" style="47" bestFit="1" customWidth="1"/>
    <col min="269" max="269" width="10.28515625" style="47" bestFit="1" customWidth="1"/>
    <col min="270" max="270" width="19.140625" style="47" bestFit="1" customWidth="1"/>
    <col min="271" max="271" width="20" style="47" bestFit="1" customWidth="1"/>
    <col min="272" max="272" width="11.140625" style="47" bestFit="1" customWidth="1"/>
    <col min="273" max="273" width="23.7109375" style="47" bestFit="1" customWidth="1"/>
    <col min="274" max="274" width="21.28515625" style="47" bestFit="1" customWidth="1"/>
    <col min="275" max="512" width="19.28515625" style="47"/>
    <col min="513" max="513" width="13.140625" style="47" bestFit="1" customWidth="1"/>
    <col min="514" max="514" width="19.42578125" style="47" bestFit="1" customWidth="1"/>
    <col min="515" max="515" width="18.42578125" style="47" bestFit="1" customWidth="1"/>
    <col min="516" max="516" width="17" style="47" bestFit="1" customWidth="1"/>
    <col min="517" max="517" width="19.42578125" style="47" bestFit="1" customWidth="1"/>
    <col min="518" max="518" width="23.7109375" style="47" bestFit="1" customWidth="1"/>
    <col min="519" max="519" width="24.85546875" style="47" bestFit="1" customWidth="1"/>
    <col min="520" max="520" width="22" style="47" bestFit="1" customWidth="1"/>
    <col min="521" max="521" width="16" style="47" bestFit="1" customWidth="1"/>
    <col min="522" max="522" width="15.7109375" style="47" bestFit="1" customWidth="1"/>
    <col min="523" max="523" width="17.85546875" style="47" bestFit="1" customWidth="1"/>
    <col min="524" max="524" width="9.42578125" style="47" bestFit="1" customWidth="1"/>
    <col min="525" max="525" width="10.28515625" style="47" bestFit="1" customWidth="1"/>
    <col min="526" max="526" width="19.140625" style="47" bestFit="1" customWidth="1"/>
    <col min="527" max="527" width="20" style="47" bestFit="1" customWidth="1"/>
    <col min="528" max="528" width="11.140625" style="47" bestFit="1" customWidth="1"/>
    <col min="529" max="529" width="23.7109375" style="47" bestFit="1" customWidth="1"/>
    <col min="530" max="530" width="21.28515625" style="47" bestFit="1" customWidth="1"/>
    <col min="531" max="768" width="19.28515625" style="47"/>
    <col min="769" max="769" width="13.140625" style="47" bestFit="1" customWidth="1"/>
    <col min="770" max="770" width="19.42578125" style="47" bestFit="1" customWidth="1"/>
    <col min="771" max="771" width="18.42578125" style="47" bestFit="1" customWidth="1"/>
    <col min="772" max="772" width="17" style="47" bestFit="1" customWidth="1"/>
    <col min="773" max="773" width="19.42578125" style="47" bestFit="1" customWidth="1"/>
    <col min="774" max="774" width="23.7109375" style="47" bestFit="1" customWidth="1"/>
    <col min="775" max="775" width="24.85546875" style="47" bestFit="1" customWidth="1"/>
    <col min="776" max="776" width="22" style="47" bestFit="1" customWidth="1"/>
    <col min="777" max="777" width="16" style="47" bestFit="1" customWidth="1"/>
    <col min="778" max="778" width="15.7109375" style="47" bestFit="1" customWidth="1"/>
    <col min="779" max="779" width="17.85546875" style="47" bestFit="1" customWidth="1"/>
    <col min="780" max="780" width="9.42578125" style="47" bestFit="1" customWidth="1"/>
    <col min="781" max="781" width="10.28515625" style="47" bestFit="1" customWidth="1"/>
    <col min="782" max="782" width="19.140625" style="47" bestFit="1" customWidth="1"/>
    <col min="783" max="783" width="20" style="47" bestFit="1" customWidth="1"/>
    <col min="784" max="784" width="11.140625" style="47" bestFit="1" customWidth="1"/>
    <col min="785" max="785" width="23.7109375" style="47" bestFit="1" customWidth="1"/>
    <col min="786" max="786" width="21.28515625" style="47" bestFit="1" customWidth="1"/>
    <col min="787" max="1024" width="19.28515625" style="47"/>
    <col min="1025" max="1025" width="13.140625" style="47" bestFit="1" customWidth="1"/>
    <col min="1026" max="1026" width="19.42578125" style="47" bestFit="1" customWidth="1"/>
    <col min="1027" max="1027" width="18.42578125" style="47" bestFit="1" customWidth="1"/>
    <col min="1028" max="1028" width="17" style="47" bestFit="1" customWidth="1"/>
    <col min="1029" max="1029" width="19.42578125" style="47" bestFit="1" customWidth="1"/>
    <col min="1030" max="1030" width="23.7109375" style="47" bestFit="1" customWidth="1"/>
    <col min="1031" max="1031" width="24.85546875" style="47" bestFit="1" customWidth="1"/>
    <col min="1032" max="1032" width="22" style="47" bestFit="1" customWidth="1"/>
    <col min="1033" max="1033" width="16" style="47" bestFit="1" customWidth="1"/>
    <col min="1034" max="1034" width="15.7109375" style="47" bestFit="1" customWidth="1"/>
    <col min="1035" max="1035" width="17.85546875" style="47" bestFit="1" customWidth="1"/>
    <col min="1036" max="1036" width="9.42578125" style="47" bestFit="1" customWidth="1"/>
    <col min="1037" max="1037" width="10.28515625" style="47" bestFit="1" customWidth="1"/>
    <col min="1038" max="1038" width="19.140625" style="47" bestFit="1" customWidth="1"/>
    <col min="1039" max="1039" width="20" style="47" bestFit="1" customWidth="1"/>
    <col min="1040" max="1040" width="11.140625" style="47" bestFit="1" customWidth="1"/>
    <col min="1041" max="1041" width="23.7109375" style="47" bestFit="1" customWidth="1"/>
    <col min="1042" max="1042" width="21.28515625" style="47" bestFit="1" customWidth="1"/>
    <col min="1043" max="1280" width="19.28515625" style="47"/>
    <col min="1281" max="1281" width="13.140625" style="47" bestFit="1" customWidth="1"/>
    <col min="1282" max="1282" width="19.42578125" style="47" bestFit="1" customWidth="1"/>
    <col min="1283" max="1283" width="18.42578125" style="47" bestFit="1" customWidth="1"/>
    <col min="1284" max="1284" width="17" style="47" bestFit="1" customWidth="1"/>
    <col min="1285" max="1285" width="19.42578125" style="47" bestFit="1" customWidth="1"/>
    <col min="1286" max="1286" width="23.7109375" style="47" bestFit="1" customWidth="1"/>
    <col min="1287" max="1287" width="24.85546875" style="47" bestFit="1" customWidth="1"/>
    <col min="1288" max="1288" width="22" style="47" bestFit="1" customWidth="1"/>
    <col min="1289" max="1289" width="16" style="47" bestFit="1" customWidth="1"/>
    <col min="1290" max="1290" width="15.7109375" style="47" bestFit="1" customWidth="1"/>
    <col min="1291" max="1291" width="17.85546875" style="47" bestFit="1" customWidth="1"/>
    <col min="1292" max="1292" width="9.42578125" style="47" bestFit="1" customWidth="1"/>
    <col min="1293" max="1293" width="10.28515625" style="47" bestFit="1" customWidth="1"/>
    <col min="1294" max="1294" width="19.140625" style="47" bestFit="1" customWidth="1"/>
    <col min="1295" max="1295" width="20" style="47" bestFit="1" customWidth="1"/>
    <col min="1296" max="1296" width="11.140625" style="47" bestFit="1" customWidth="1"/>
    <col min="1297" max="1297" width="23.7109375" style="47" bestFit="1" customWidth="1"/>
    <col min="1298" max="1298" width="21.28515625" style="47" bestFit="1" customWidth="1"/>
    <col min="1299" max="1536" width="19.28515625" style="47"/>
    <col min="1537" max="1537" width="13.140625" style="47" bestFit="1" customWidth="1"/>
    <col min="1538" max="1538" width="19.42578125" style="47" bestFit="1" customWidth="1"/>
    <col min="1539" max="1539" width="18.42578125" style="47" bestFit="1" customWidth="1"/>
    <col min="1540" max="1540" width="17" style="47" bestFit="1" customWidth="1"/>
    <col min="1541" max="1541" width="19.42578125" style="47" bestFit="1" customWidth="1"/>
    <col min="1542" max="1542" width="23.7109375" style="47" bestFit="1" customWidth="1"/>
    <col min="1543" max="1543" width="24.85546875" style="47" bestFit="1" customWidth="1"/>
    <col min="1544" max="1544" width="22" style="47" bestFit="1" customWidth="1"/>
    <col min="1545" max="1545" width="16" style="47" bestFit="1" customWidth="1"/>
    <col min="1546" max="1546" width="15.7109375" style="47" bestFit="1" customWidth="1"/>
    <col min="1547" max="1547" width="17.85546875" style="47" bestFit="1" customWidth="1"/>
    <col min="1548" max="1548" width="9.42578125" style="47" bestFit="1" customWidth="1"/>
    <col min="1549" max="1549" width="10.28515625" style="47" bestFit="1" customWidth="1"/>
    <col min="1550" max="1550" width="19.140625" style="47" bestFit="1" customWidth="1"/>
    <col min="1551" max="1551" width="20" style="47" bestFit="1" customWidth="1"/>
    <col min="1552" max="1552" width="11.140625" style="47" bestFit="1" customWidth="1"/>
    <col min="1553" max="1553" width="23.7109375" style="47" bestFit="1" customWidth="1"/>
    <col min="1554" max="1554" width="21.28515625" style="47" bestFit="1" customWidth="1"/>
    <col min="1555" max="1792" width="19.28515625" style="47"/>
    <col min="1793" max="1793" width="13.140625" style="47" bestFit="1" customWidth="1"/>
    <col min="1794" max="1794" width="19.42578125" style="47" bestFit="1" customWidth="1"/>
    <col min="1795" max="1795" width="18.42578125" style="47" bestFit="1" customWidth="1"/>
    <col min="1796" max="1796" width="17" style="47" bestFit="1" customWidth="1"/>
    <col min="1797" max="1797" width="19.42578125" style="47" bestFit="1" customWidth="1"/>
    <col min="1798" max="1798" width="23.7109375" style="47" bestFit="1" customWidth="1"/>
    <col min="1799" max="1799" width="24.85546875" style="47" bestFit="1" customWidth="1"/>
    <col min="1800" max="1800" width="22" style="47" bestFit="1" customWidth="1"/>
    <col min="1801" max="1801" width="16" style="47" bestFit="1" customWidth="1"/>
    <col min="1802" max="1802" width="15.7109375" style="47" bestFit="1" customWidth="1"/>
    <col min="1803" max="1803" width="17.85546875" style="47" bestFit="1" customWidth="1"/>
    <col min="1804" max="1804" width="9.42578125" style="47" bestFit="1" customWidth="1"/>
    <col min="1805" max="1805" width="10.28515625" style="47" bestFit="1" customWidth="1"/>
    <col min="1806" max="1806" width="19.140625" style="47" bestFit="1" customWidth="1"/>
    <col min="1807" max="1807" width="20" style="47" bestFit="1" customWidth="1"/>
    <col min="1808" max="1808" width="11.140625" style="47" bestFit="1" customWidth="1"/>
    <col min="1809" max="1809" width="23.7109375" style="47" bestFit="1" customWidth="1"/>
    <col min="1810" max="1810" width="21.28515625" style="47" bestFit="1" customWidth="1"/>
    <col min="1811" max="2048" width="19.28515625" style="47"/>
    <col min="2049" max="2049" width="13.140625" style="47" bestFit="1" customWidth="1"/>
    <col min="2050" max="2050" width="19.42578125" style="47" bestFit="1" customWidth="1"/>
    <col min="2051" max="2051" width="18.42578125" style="47" bestFit="1" customWidth="1"/>
    <col min="2052" max="2052" width="17" style="47" bestFit="1" customWidth="1"/>
    <col min="2053" max="2053" width="19.42578125" style="47" bestFit="1" customWidth="1"/>
    <col min="2054" max="2054" width="23.7109375" style="47" bestFit="1" customWidth="1"/>
    <col min="2055" max="2055" width="24.85546875" style="47" bestFit="1" customWidth="1"/>
    <col min="2056" max="2056" width="22" style="47" bestFit="1" customWidth="1"/>
    <col min="2057" max="2057" width="16" style="47" bestFit="1" customWidth="1"/>
    <col min="2058" max="2058" width="15.7109375" style="47" bestFit="1" customWidth="1"/>
    <col min="2059" max="2059" width="17.85546875" style="47" bestFit="1" customWidth="1"/>
    <col min="2060" max="2060" width="9.42578125" style="47" bestFit="1" customWidth="1"/>
    <col min="2061" max="2061" width="10.28515625" style="47" bestFit="1" customWidth="1"/>
    <col min="2062" max="2062" width="19.140625" style="47" bestFit="1" customWidth="1"/>
    <col min="2063" max="2063" width="20" style="47" bestFit="1" customWidth="1"/>
    <col min="2064" max="2064" width="11.140625" style="47" bestFit="1" customWidth="1"/>
    <col min="2065" max="2065" width="23.7109375" style="47" bestFit="1" customWidth="1"/>
    <col min="2066" max="2066" width="21.28515625" style="47" bestFit="1" customWidth="1"/>
    <col min="2067" max="2304" width="19.28515625" style="47"/>
    <col min="2305" max="2305" width="13.140625" style="47" bestFit="1" customWidth="1"/>
    <col min="2306" max="2306" width="19.42578125" style="47" bestFit="1" customWidth="1"/>
    <col min="2307" max="2307" width="18.42578125" style="47" bestFit="1" customWidth="1"/>
    <col min="2308" max="2308" width="17" style="47" bestFit="1" customWidth="1"/>
    <col min="2309" max="2309" width="19.42578125" style="47" bestFit="1" customWidth="1"/>
    <col min="2310" max="2310" width="23.7109375" style="47" bestFit="1" customWidth="1"/>
    <col min="2311" max="2311" width="24.85546875" style="47" bestFit="1" customWidth="1"/>
    <col min="2312" max="2312" width="22" style="47" bestFit="1" customWidth="1"/>
    <col min="2313" max="2313" width="16" style="47" bestFit="1" customWidth="1"/>
    <col min="2314" max="2314" width="15.7109375" style="47" bestFit="1" customWidth="1"/>
    <col min="2315" max="2315" width="17.85546875" style="47" bestFit="1" customWidth="1"/>
    <col min="2316" max="2316" width="9.42578125" style="47" bestFit="1" customWidth="1"/>
    <col min="2317" max="2317" width="10.28515625" style="47" bestFit="1" customWidth="1"/>
    <col min="2318" max="2318" width="19.140625" style="47" bestFit="1" customWidth="1"/>
    <col min="2319" max="2319" width="20" style="47" bestFit="1" customWidth="1"/>
    <col min="2320" max="2320" width="11.140625" style="47" bestFit="1" customWidth="1"/>
    <col min="2321" max="2321" width="23.7109375" style="47" bestFit="1" customWidth="1"/>
    <col min="2322" max="2322" width="21.28515625" style="47" bestFit="1" customWidth="1"/>
    <col min="2323" max="2560" width="19.28515625" style="47"/>
    <col min="2561" max="2561" width="13.140625" style="47" bestFit="1" customWidth="1"/>
    <col min="2562" max="2562" width="19.42578125" style="47" bestFit="1" customWidth="1"/>
    <col min="2563" max="2563" width="18.42578125" style="47" bestFit="1" customWidth="1"/>
    <col min="2564" max="2564" width="17" style="47" bestFit="1" customWidth="1"/>
    <col min="2565" max="2565" width="19.42578125" style="47" bestFit="1" customWidth="1"/>
    <col min="2566" max="2566" width="23.7109375" style="47" bestFit="1" customWidth="1"/>
    <col min="2567" max="2567" width="24.85546875" style="47" bestFit="1" customWidth="1"/>
    <col min="2568" max="2568" width="22" style="47" bestFit="1" customWidth="1"/>
    <col min="2569" max="2569" width="16" style="47" bestFit="1" customWidth="1"/>
    <col min="2570" max="2570" width="15.7109375" style="47" bestFit="1" customWidth="1"/>
    <col min="2571" max="2571" width="17.85546875" style="47" bestFit="1" customWidth="1"/>
    <col min="2572" max="2572" width="9.42578125" style="47" bestFit="1" customWidth="1"/>
    <col min="2573" max="2573" width="10.28515625" style="47" bestFit="1" customWidth="1"/>
    <col min="2574" max="2574" width="19.140625" style="47" bestFit="1" customWidth="1"/>
    <col min="2575" max="2575" width="20" style="47" bestFit="1" customWidth="1"/>
    <col min="2576" max="2576" width="11.140625" style="47" bestFit="1" customWidth="1"/>
    <col min="2577" max="2577" width="23.7109375" style="47" bestFit="1" customWidth="1"/>
    <col min="2578" max="2578" width="21.28515625" style="47" bestFit="1" customWidth="1"/>
    <col min="2579" max="2816" width="19.28515625" style="47"/>
    <col min="2817" max="2817" width="13.140625" style="47" bestFit="1" customWidth="1"/>
    <col min="2818" max="2818" width="19.42578125" style="47" bestFit="1" customWidth="1"/>
    <col min="2819" max="2819" width="18.42578125" style="47" bestFit="1" customWidth="1"/>
    <col min="2820" max="2820" width="17" style="47" bestFit="1" customWidth="1"/>
    <col min="2821" max="2821" width="19.42578125" style="47" bestFit="1" customWidth="1"/>
    <col min="2822" max="2822" width="23.7109375" style="47" bestFit="1" customWidth="1"/>
    <col min="2823" max="2823" width="24.85546875" style="47" bestFit="1" customWidth="1"/>
    <col min="2824" max="2824" width="22" style="47" bestFit="1" customWidth="1"/>
    <col min="2825" max="2825" width="16" style="47" bestFit="1" customWidth="1"/>
    <col min="2826" max="2826" width="15.7109375" style="47" bestFit="1" customWidth="1"/>
    <col min="2827" max="2827" width="17.85546875" style="47" bestFit="1" customWidth="1"/>
    <col min="2828" max="2828" width="9.42578125" style="47" bestFit="1" customWidth="1"/>
    <col min="2829" max="2829" width="10.28515625" style="47" bestFit="1" customWidth="1"/>
    <col min="2830" max="2830" width="19.140625" style="47" bestFit="1" customWidth="1"/>
    <col min="2831" max="2831" width="20" style="47" bestFit="1" customWidth="1"/>
    <col min="2832" max="2832" width="11.140625" style="47" bestFit="1" customWidth="1"/>
    <col min="2833" max="2833" width="23.7109375" style="47" bestFit="1" customWidth="1"/>
    <col min="2834" max="2834" width="21.28515625" style="47" bestFit="1" customWidth="1"/>
    <col min="2835" max="3072" width="19.28515625" style="47"/>
    <col min="3073" max="3073" width="13.140625" style="47" bestFit="1" customWidth="1"/>
    <col min="3074" max="3074" width="19.42578125" style="47" bestFit="1" customWidth="1"/>
    <col min="3075" max="3075" width="18.42578125" style="47" bestFit="1" customWidth="1"/>
    <col min="3076" max="3076" width="17" style="47" bestFit="1" customWidth="1"/>
    <col min="3077" max="3077" width="19.42578125" style="47" bestFit="1" customWidth="1"/>
    <col min="3078" max="3078" width="23.7109375" style="47" bestFit="1" customWidth="1"/>
    <col min="3079" max="3079" width="24.85546875" style="47" bestFit="1" customWidth="1"/>
    <col min="3080" max="3080" width="22" style="47" bestFit="1" customWidth="1"/>
    <col min="3081" max="3081" width="16" style="47" bestFit="1" customWidth="1"/>
    <col min="3082" max="3082" width="15.7109375" style="47" bestFit="1" customWidth="1"/>
    <col min="3083" max="3083" width="17.85546875" style="47" bestFit="1" customWidth="1"/>
    <col min="3084" max="3084" width="9.42578125" style="47" bestFit="1" customWidth="1"/>
    <col min="3085" max="3085" width="10.28515625" style="47" bestFit="1" customWidth="1"/>
    <col min="3086" max="3086" width="19.140625" style="47" bestFit="1" customWidth="1"/>
    <col min="3087" max="3087" width="20" style="47" bestFit="1" customWidth="1"/>
    <col min="3088" max="3088" width="11.140625" style="47" bestFit="1" customWidth="1"/>
    <col min="3089" max="3089" width="23.7109375" style="47" bestFit="1" customWidth="1"/>
    <col min="3090" max="3090" width="21.28515625" style="47" bestFit="1" customWidth="1"/>
    <col min="3091" max="3328" width="19.28515625" style="47"/>
    <col min="3329" max="3329" width="13.140625" style="47" bestFit="1" customWidth="1"/>
    <col min="3330" max="3330" width="19.42578125" style="47" bestFit="1" customWidth="1"/>
    <col min="3331" max="3331" width="18.42578125" style="47" bestFit="1" customWidth="1"/>
    <col min="3332" max="3332" width="17" style="47" bestFit="1" customWidth="1"/>
    <col min="3333" max="3333" width="19.42578125" style="47" bestFit="1" customWidth="1"/>
    <col min="3334" max="3334" width="23.7109375" style="47" bestFit="1" customWidth="1"/>
    <col min="3335" max="3335" width="24.85546875" style="47" bestFit="1" customWidth="1"/>
    <col min="3336" max="3336" width="22" style="47" bestFit="1" customWidth="1"/>
    <col min="3337" max="3337" width="16" style="47" bestFit="1" customWidth="1"/>
    <col min="3338" max="3338" width="15.7109375" style="47" bestFit="1" customWidth="1"/>
    <col min="3339" max="3339" width="17.85546875" style="47" bestFit="1" customWidth="1"/>
    <col min="3340" max="3340" width="9.42578125" style="47" bestFit="1" customWidth="1"/>
    <col min="3341" max="3341" width="10.28515625" style="47" bestFit="1" customWidth="1"/>
    <col min="3342" max="3342" width="19.140625" style="47" bestFit="1" customWidth="1"/>
    <col min="3343" max="3343" width="20" style="47" bestFit="1" customWidth="1"/>
    <col min="3344" max="3344" width="11.140625" style="47" bestFit="1" customWidth="1"/>
    <col min="3345" max="3345" width="23.7109375" style="47" bestFit="1" customWidth="1"/>
    <col min="3346" max="3346" width="21.28515625" style="47" bestFit="1" customWidth="1"/>
    <col min="3347" max="3584" width="19.28515625" style="47"/>
    <col min="3585" max="3585" width="13.140625" style="47" bestFit="1" customWidth="1"/>
    <col min="3586" max="3586" width="19.42578125" style="47" bestFit="1" customWidth="1"/>
    <col min="3587" max="3587" width="18.42578125" style="47" bestFit="1" customWidth="1"/>
    <col min="3588" max="3588" width="17" style="47" bestFit="1" customWidth="1"/>
    <col min="3589" max="3589" width="19.42578125" style="47" bestFit="1" customWidth="1"/>
    <col min="3590" max="3590" width="23.7109375" style="47" bestFit="1" customWidth="1"/>
    <col min="3591" max="3591" width="24.85546875" style="47" bestFit="1" customWidth="1"/>
    <col min="3592" max="3592" width="22" style="47" bestFit="1" customWidth="1"/>
    <col min="3593" max="3593" width="16" style="47" bestFit="1" customWidth="1"/>
    <col min="3594" max="3594" width="15.7109375" style="47" bestFit="1" customWidth="1"/>
    <col min="3595" max="3595" width="17.85546875" style="47" bestFit="1" customWidth="1"/>
    <col min="3596" max="3596" width="9.42578125" style="47" bestFit="1" customWidth="1"/>
    <col min="3597" max="3597" width="10.28515625" style="47" bestFit="1" customWidth="1"/>
    <col min="3598" max="3598" width="19.140625" style="47" bestFit="1" customWidth="1"/>
    <col min="3599" max="3599" width="20" style="47" bestFit="1" customWidth="1"/>
    <col min="3600" max="3600" width="11.140625" style="47" bestFit="1" customWidth="1"/>
    <col min="3601" max="3601" width="23.7109375" style="47" bestFit="1" customWidth="1"/>
    <col min="3602" max="3602" width="21.28515625" style="47" bestFit="1" customWidth="1"/>
    <col min="3603" max="3840" width="19.28515625" style="47"/>
    <col min="3841" max="3841" width="13.140625" style="47" bestFit="1" customWidth="1"/>
    <col min="3842" max="3842" width="19.42578125" style="47" bestFit="1" customWidth="1"/>
    <col min="3843" max="3843" width="18.42578125" style="47" bestFit="1" customWidth="1"/>
    <col min="3844" max="3844" width="17" style="47" bestFit="1" customWidth="1"/>
    <col min="3845" max="3845" width="19.42578125" style="47" bestFit="1" customWidth="1"/>
    <col min="3846" max="3846" width="23.7109375" style="47" bestFit="1" customWidth="1"/>
    <col min="3847" max="3847" width="24.85546875" style="47" bestFit="1" customWidth="1"/>
    <col min="3848" max="3848" width="22" style="47" bestFit="1" customWidth="1"/>
    <col min="3849" max="3849" width="16" style="47" bestFit="1" customWidth="1"/>
    <col min="3850" max="3850" width="15.7109375" style="47" bestFit="1" customWidth="1"/>
    <col min="3851" max="3851" width="17.85546875" style="47" bestFit="1" customWidth="1"/>
    <col min="3852" max="3852" width="9.42578125" style="47" bestFit="1" customWidth="1"/>
    <col min="3853" max="3853" width="10.28515625" style="47" bestFit="1" customWidth="1"/>
    <col min="3854" max="3854" width="19.140625" style="47" bestFit="1" customWidth="1"/>
    <col min="3855" max="3855" width="20" style="47" bestFit="1" customWidth="1"/>
    <col min="3856" max="3856" width="11.140625" style="47" bestFit="1" customWidth="1"/>
    <col min="3857" max="3857" width="23.7109375" style="47" bestFit="1" customWidth="1"/>
    <col min="3858" max="3858" width="21.28515625" style="47" bestFit="1" customWidth="1"/>
    <col min="3859" max="4096" width="19.28515625" style="47"/>
    <col min="4097" max="4097" width="13.140625" style="47" bestFit="1" customWidth="1"/>
    <col min="4098" max="4098" width="19.42578125" style="47" bestFit="1" customWidth="1"/>
    <col min="4099" max="4099" width="18.42578125" style="47" bestFit="1" customWidth="1"/>
    <col min="4100" max="4100" width="17" style="47" bestFit="1" customWidth="1"/>
    <col min="4101" max="4101" width="19.42578125" style="47" bestFit="1" customWidth="1"/>
    <col min="4102" max="4102" width="23.7109375" style="47" bestFit="1" customWidth="1"/>
    <col min="4103" max="4103" width="24.85546875" style="47" bestFit="1" customWidth="1"/>
    <col min="4104" max="4104" width="22" style="47" bestFit="1" customWidth="1"/>
    <col min="4105" max="4105" width="16" style="47" bestFit="1" customWidth="1"/>
    <col min="4106" max="4106" width="15.7109375" style="47" bestFit="1" customWidth="1"/>
    <col min="4107" max="4107" width="17.85546875" style="47" bestFit="1" customWidth="1"/>
    <col min="4108" max="4108" width="9.42578125" style="47" bestFit="1" customWidth="1"/>
    <col min="4109" max="4109" width="10.28515625" style="47" bestFit="1" customWidth="1"/>
    <col min="4110" max="4110" width="19.140625" style="47" bestFit="1" customWidth="1"/>
    <col min="4111" max="4111" width="20" style="47" bestFit="1" customWidth="1"/>
    <col min="4112" max="4112" width="11.140625" style="47" bestFit="1" customWidth="1"/>
    <col min="4113" max="4113" width="23.7109375" style="47" bestFit="1" customWidth="1"/>
    <col min="4114" max="4114" width="21.28515625" style="47" bestFit="1" customWidth="1"/>
    <col min="4115" max="4352" width="19.28515625" style="47"/>
    <col min="4353" max="4353" width="13.140625" style="47" bestFit="1" customWidth="1"/>
    <col min="4354" max="4354" width="19.42578125" style="47" bestFit="1" customWidth="1"/>
    <col min="4355" max="4355" width="18.42578125" style="47" bestFit="1" customWidth="1"/>
    <col min="4356" max="4356" width="17" style="47" bestFit="1" customWidth="1"/>
    <col min="4357" max="4357" width="19.42578125" style="47" bestFit="1" customWidth="1"/>
    <col min="4358" max="4358" width="23.7109375" style="47" bestFit="1" customWidth="1"/>
    <col min="4359" max="4359" width="24.85546875" style="47" bestFit="1" customWidth="1"/>
    <col min="4360" max="4360" width="22" style="47" bestFit="1" customWidth="1"/>
    <col min="4361" max="4361" width="16" style="47" bestFit="1" customWidth="1"/>
    <col min="4362" max="4362" width="15.7109375" style="47" bestFit="1" customWidth="1"/>
    <col min="4363" max="4363" width="17.85546875" style="47" bestFit="1" customWidth="1"/>
    <col min="4364" max="4364" width="9.42578125" style="47" bestFit="1" customWidth="1"/>
    <col min="4365" max="4365" width="10.28515625" style="47" bestFit="1" customWidth="1"/>
    <col min="4366" max="4366" width="19.140625" style="47" bestFit="1" customWidth="1"/>
    <col min="4367" max="4367" width="20" style="47" bestFit="1" customWidth="1"/>
    <col min="4368" max="4368" width="11.140625" style="47" bestFit="1" customWidth="1"/>
    <col min="4369" max="4369" width="23.7109375" style="47" bestFit="1" customWidth="1"/>
    <col min="4370" max="4370" width="21.28515625" style="47" bestFit="1" customWidth="1"/>
    <col min="4371" max="4608" width="19.28515625" style="47"/>
    <col min="4609" max="4609" width="13.140625" style="47" bestFit="1" customWidth="1"/>
    <col min="4610" max="4610" width="19.42578125" style="47" bestFit="1" customWidth="1"/>
    <col min="4611" max="4611" width="18.42578125" style="47" bestFit="1" customWidth="1"/>
    <col min="4612" max="4612" width="17" style="47" bestFit="1" customWidth="1"/>
    <col min="4613" max="4613" width="19.42578125" style="47" bestFit="1" customWidth="1"/>
    <col min="4614" max="4614" width="23.7109375" style="47" bestFit="1" customWidth="1"/>
    <col min="4615" max="4615" width="24.85546875" style="47" bestFit="1" customWidth="1"/>
    <col min="4616" max="4616" width="22" style="47" bestFit="1" customWidth="1"/>
    <col min="4617" max="4617" width="16" style="47" bestFit="1" customWidth="1"/>
    <col min="4618" max="4618" width="15.7109375" style="47" bestFit="1" customWidth="1"/>
    <col min="4619" max="4619" width="17.85546875" style="47" bestFit="1" customWidth="1"/>
    <col min="4620" max="4620" width="9.42578125" style="47" bestFit="1" customWidth="1"/>
    <col min="4621" max="4621" width="10.28515625" style="47" bestFit="1" customWidth="1"/>
    <col min="4622" max="4622" width="19.140625" style="47" bestFit="1" customWidth="1"/>
    <col min="4623" max="4623" width="20" style="47" bestFit="1" customWidth="1"/>
    <col min="4624" max="4624" width="11.140625" style="47" bestFit="1" customWidth="1"/>
    <col min="4625" max="4625" width="23.7109375" style="47" bestFit="1" customWidth="1"/>
    <col min="4626" max="4626" width="21.28515625" style="47" bestFit="1" customWidth="1"/>
    <col min="4627" max="4864" width="19.28515625" style="47"/>
    <col min="4865" max="4865" width="13.140625" style="47" bestFit="1" customWidth="1"/>
    <col min="4866" max="4866" width="19.42578125" style="47" bestFit="1" customWidth="1"/>
    <col min="4867" max="4867" width="18.42578125" style="47" bestFit="1" customWidth="1"/>
    <col min="4868" max="4868" width="17" style="47" bestFit="1" customWidth="1"/>
    <col min="4869" max="4869" width="19.42578125" style="47" bestFit="1" customWidth="1"/>
    <col min="4870" max="4870" width="23.7109375" style="47" bestFit="1" customWidth="1"/>
    <col min="4871" max="4871" width="24.85546875" style="47" bestFit="1" customWidth="1"/>
    <col min="4872" max="4872" width="22" style="47" bestFit="1" customWidth="1"/>
    <col min="4873" max="4873" width="16" style="47" bestFit="1" customWidth="1"/>
    <col min="4874" max="4874" width="15.7109375" style="47" bestFit="1" customWidth="1"/>
    <col min="4875" max="4875" width="17.85546875" style="47" bestFit="1" customWidth="1"/>
    <col min="4876" max="4876" width="9.42578125" style="47" bestFit="1" customWidth="1"/>
    <col min="4877" max="4877" width="10.28515625" style="47" bestFit="1" customWidth="1"/>
    <col min="4878" max="4878" width="19.140625" style="47" bestFit="1" customWidth="1"/>
    <col min="4879" max="4879" width="20" style="47" bestFit="1" customWidth="1"/>
    <col min="4880" max="4880" width="11.140625" style="47" bestFit="1" customWidth="1"/>
    <col min="4881" max="4881" width="23.7109375" style="47" bestFit="1" customWidth="1"/>
    <col min="4882" max="4882" width="21.28515625" style="47" bestFit="1" customWidth="1"/>
    <col min="4883" max="5120" width="19.28515625" style="47"/>
    <col min="5121" max="5121" width="13.140625" style="47" bestFit="1" customWidth="1"/>
    <col min="5122" max="5122" width="19.42578125" style="47" bestFit="1" customWidth="1"/>
    <col min="5123" max="5123" width="18.42578125" style="47" bestFit="1" customWidth="1"/>
    <col min="5124" max="5124" width="17" style="47" bestFit="1" customWidth="1"/>
    <col min="5125" max="5125" width="19.42578125" style="47" bestFit="1" customWidth="1"/>
    <col min="5126" max="5126" width="23.7109375" style="47" bestFit="1" customWidth="1"/>
    <col min="5127" max="5127" width="24.85546875" style="47" bestFit="1" customWidth="1"/>
    <col min="5128" max="5128" width="22" style="47" bestFit="1" customWidth="1"/>
    <col min="5129" max="5129" width="16" style="47" bestFit="1" customWidth="1"/>
    <col min="5130" max="5130" width="15.7109375" style="47" bestFit="1" customWidth="1"/>
    <col min="5131" max="5131" width="17.85546875" style="47" bestFit="1" customWidth="1"/>
    <col min="5132" max="5132" width="9.42578125" style="47" bestFit="1" customWidth="1"/>
    <col min="5133" max="5133" width="10.28515625" style="47" bestFit="1" customWidth="1"/>
    <col min="5134" max="5134" width="19.140625" style="47" bestFit="1" customWidth="1"/>
    <col min="5135" max="5135" width="20" style="47" bestFit="1" customWidth="1"/>
    <col min="5136" max="5136" width="11.140625" style="47" bestFit="1" customWidth="1"/>
    <col min="5137" max="5137" width="23.7109375" style="47" bestFit="1" customWidth="1"/>
    <col min="5138" max="5138" width="21.28515625" style="47" bestFit="1" customWidth="1"/>
    <col min="5139" max="5376" width="19.28515625" style="47"/>
    <col min="5377" max="5377" width="13.140625" style="47" bestFit="1" customWidth="1"/>
    <col min="5378" max="5378" width="19.42578125" style="47" bestFit="1" customWidth="1"/>
    <col min="5379" max="5379" width="18.42578125" style="47" bestFit="1" customWidth="1"/>
    <col min="5380" max="5380" width="17" style="47" bestFit="1" customWidth="1"/>
    <col min="5381" max="5381" width="19.42578125" style="47" bestFit="1" customWidth="1"/>
    <col min="5382" max="5382" width="23.7109375" style="47" bestFit="1" customWidth="1"/>
    <col min="5383" max="5383" width="24.85546875" style="47" bestFit="1" customWidth="1"/>
    <col min="5384" max="5384" width="22" style="47" bestFit="1" customWidth="1"/>
    <col min="5385" max="5385" width="16" style="47" bestFit="1" customWidth="1"/>
    <col min="5386" max="5386" width="15.7109375" style="47" bestFit="1" customWidth="1"/>
    <col min="5387" max="5387" width="17.85546875" style="47" bestFit="1" customWidth="1"/>
    <col min="5388" max="5388" width="9.42578125" style="47" bestFit="1" customWidth="1"/>
    <col min="5389" max="5389" width="10.28515625" style="47" bestFit="1" customWidth="1"/>
    <col min="5390" max="5390" width="19.140625" style="47" bestFit="1" customWidth="1"/>
    <col min="5391" max="5391" width="20" style="47" bestFit="1" customWidth="1"/>
    <col min="5392" max="5392" width="11.140625" style="47" bestFit="1" customWidth="1"/>
    <col min="5393" max="5393" width="23.7109375" style="47" bestFit="1" customWidth="1"/>
    <col min="5394" max="5394" width="21.28515625" style="47" bestFit="1" customWidth="1"/>
    <col min="5395" max="5632" width="19.28515625" style="47"/>
    <col min="5633" max="5633" width="13.140625" style="47" bestFit="1" customWidth="1"/>
    <col min="5634" max="5634" width="19.42578125" style="47" bestFit="1" customWidth="1"/>
    <col min="5635" max="5635" width="18.42578125" style="47" bestFit="1" customWidth="1"/>
    <col min="5636" max="5636" width="17" style="47" bestFit="1" customWidth="1"/>
    <col min="5637" max="5637" width="19.42578125" style="47" bestFit="1" customWidth="1"/>
    <col min="5638" max="5638" width="23.7109375" style="47" bestFit="1" customWidth="1"/>
    <col min="5639" max="5639" width="24.85546875" style="47" bestFit="1" customWidth="1"/>
    <col min="5640" max="5640" width="22" style="47" bestFit="1" customWidth="1"/>
    <col min="5641" max="5641" width="16" style="47" bestFit="1" customWidth="1"/>
    <col min="5642" max="5642" width="15.7109375" style="47" bestFit="1" customWidth="1"/>
    <col min="5643" max="5643" width="17.85546875" style="47" bestFit="1" customWidth="1"/>
    <col min="5644" max="5644" width="9.42578125" style="47" bestFit="1" customWidth="1"/>
    <col min="5645" max="5645" width="10.28515625" style="47" bestFit="1" customWidth="1"/>
    <col min="5646" max="5646" width="19.140625" style="47" bestFit="1" customWidth="1"/>
    <col min="5647" max="5647" width="20" style="47" bestFit="1" customWidth="1"/>
    <col min="5648" max="5648" width="11.140625" style="47" bestFit="1" customWidth="1"/>
    <col min="5649" max="5649" width="23.7109375" style="47" bestFit="1" customWidth="1"/>
    <col min="5650" max="5650" width="21.28515625" style="47" bestFit="1" customWidth="1"/>
    <col min="5651" max="5888" width="19.28515625" style="47"/>
    <col min="5889" max="5889" width="13.140625" style="47" bestFit="1" customWidth="1"/>
    <col min="5890" max="5890" width="19.42578125" style="47" bestFit="1" customWidth="1"/>
    <col min="5891" max="5891" width="18.42578125" style="47" bestFit="1" customWidth="1"/>
    <col min="5892" max="5892" width="17" style="47" bestFit="1" customWidth="1"/>
    <col min="5893" max="5893" width="19.42578125" style="47" bestFit="1" customWidth="1"/>
    <col min="5894" max="5894" width="23.7109375" style="47" bestFit="1" customWidth="1"/>
    <col min="5895" max="5895" width="24.85546875" style="47" bestFit="1" customWidth="1"/>
    <col min="5896" max="5896" width="22" style="47" bestFit="1" customWidth="1"/>
    <col min="5897" max="5897" width="16" style="47" bestFit="1" customWidth="1"/>
    <col min="5898" max="5898" width="15.7109375" style="47" bestFit="1" customWidth="1"/>
    <col min="5899" max="5899" width="17.85546875" style="47" bestFit="1" customWidth="1"/>
    <col min="5900" max="5900" width="9.42578125" style="47" bestFit="1" customWidth="1"/>
    <col min="5901" max="5901" width="10.28515625" style="47" bestFit="1" customWidth="1"/>
    <col min="5902" max="5902" width="19.140625" style="47" bestFit="1" customWidth="1"/>
    <col min="5903" max="5903" width="20" style="47" bestFit="1" customWidth="1"/>
    <col min="5904" max="5904" width="11.140625" style="47" bestFit="1" customWidth="1"/>
    <col min="5905" max="5905" width="23.7109375" style="47" bestFit="1" customWidth="1"/>
    <col min="5906" max="5906" width="21.28515625" style="47" bestFit="1" customWidth="1"/>
    <col min="5907" max="6144" width="19.28515625" style="47"/>
    <col min="6145" max="6145" width="13.140625" style="47" bestFit="1" customWidth="1"/>
    <col min="6146" max="6146" width="19.42578125" style="47" bestFit="1" customWidth="1"/>
    <col min="6147" max="6147" width="18.42578125" style="47" bestFit="1" customWidth="1"/>
    <col min="6148" max="6148" width="17" style="47" bestFit="1" customWidth="1"/>
    <col min="6149" max="6149" width="19.42578125" style="47" bestFit="1" customWidth="1"/>
    <col min="6150" max="6150" width="23.7109375" style="47" bestFit="1" customWidth="1"/>
    <col min="6151" max="6151" width="24.85546875" style="47" bestFit="1" customWidth="1"/>
    <col min="6152" max="6152" width="22" style="47" bestFit="1" customWidth="1"/>
    <col min="6153" max="6153" width="16" style="47" bestFit="1" customWidth="1"/>
    <col min="6154" max="6154" width="15.7109375" style="47" bestFit="1" customWidth="1"/>
    <col min="6155" max="6155" width="17.85546875" style="47" bestFit="1" customWidth="1"/>
    <col min="6156" max="6156" width="9.42578125" style="47" bestFit="1" customWidth="1"/>
    <col min="6157" max="6157" width="10.28515625" style="47" bestFit="1" customWidth="1"/>
    <col min="6158" max="6158" width="19.140625" style="47" bestFit="1" customWidth="1"/>
    <col min="6159" max="6159" width="20" style="47" bestFit="1" customWidth="1"/>
    <col min="6160" max="6160" width="11.140625" style="47" bestFit="1" customWidth="1"/>
    <col min="6161" max="6161" width="23.7109375" style="47" bestFit="1" customWidth="1"/>
    <col min="6162" max="6162" width="21.28515625" style="47" bestFit="1" customWidth="1"/>
    <col min="6163" max="6400" width="19.28515625" style="47"/>
    <col min="6401" max="6401" width="13.140625" style="47" bestFit="1" customWidth="1"/>
    <col min="6402" max="6402" width="19.42578125" style="47" bestFit="1" customWidth="1"/>
    <col min="6403" max="6403" width="18.42578125" style="47" bestFit="1" customWidth="1"/>
    <col min="6404" max="6404" width="17" style="47" bestFit="1" customWidth="1"/>
    <col min="6405" max="6405" width="19.42578125" style="47" bestFit="1" customWidth="1"/>
    <col min="6406" max="6406" width="23.7109375" style="47" bestFit="1" customWidth="1"/>
    <col min="6407" max="6407" width="24.85546875" style="47" bestFit="1" customWidth="1"/>
    <col min="6408" max="6408" width="22" style="47" bestFit="1" customWidth="1"/>
    <col min="6409" max="6409" width="16" style="47" bestFit="1" customWidth="1"/>
    <col min="6410" max="6410" width="15.7109375" style="47" bestFit="1" customWidth="1"/>
    <col min="6411" max="6411" width="17.85546875" style="47" bestFit="1" customWidth="1"/>
    <col min="6412" max="6412" width="9.42578125" style="47" bestFit="1" customWidth="1"/>
    <col min="6413" max="6413" width="10.28515625" style="47" bestFit="1" customWidth="1"/>
    <col min="6414" max="6414" width="19.140625" style="47" bestFit="1" customWidth="1"/>
    <col min="6415" max="6415" width="20" style="47" bestFit="1" customWidth="1"/>
    <col min="6416" max="6416" width="11.140625" style="47" bestFit="1" customWidth="1"/>
    <col min="6417" max="6417" width="23.7109375" style="47" bestFit="1" customWidth="1"/>
    <col min="6418" max="6418" width="21.28515625" style="47" bestFit="1" customWidth="1"/>
    <col min="6419" max="6656" width="19.28515625" style="47"/>
    <col min="6657" max="6657" width="13.140625" style="47" bestFit="1" customWidth="1"/>
    <col min="6658" max="6658" width="19.42578125" style="47" bestFit="1" customWidth="1"/>
    <col min="6659" max="6659" width="18.42578125" style="47" bestFit="1" customWidth="1"/>
    <col min="6660" max="6660" width="17" style="47" bestFit="1" customWidth="1"/>
    <col min="6661" max="6661" width="19.42578125" style="47" bestFit="1" customWidth="1"/>
    <col min="6662" max="6662" width="23.7109375" style="47" bestFit="1" customWidth="1"/>
    <col min="6663" max="6663" width="24.85546875" style="47" bestFit="1" customWidth="1"/>
    <col min="6664" max="6664" width="22" style="47" bestFit="1" customWidth="1"/>
    <col min="6665" max="6665" width="16" style="47" bestFit="1" customWidth="1"/>
    <col min="6666" max="6666" width="15.7109375" style="47" bestFit="1" customWidth="1"/>
    <col min="6667" max="6667" width="17.85546875" style="47" bestFit="1" customWidth="1"/>
    <col min="6668" max="6668" width="9.42578125" style="47" bestFit="1" customWidth="1"/>
    <col min="6669" max="6669" width="10.28515625" style="47" bestFit="1" customWidth="1"/>
    <col min="6670" max="6670" width="19.140625" style="47" bestFit="1" customWidth="1"/>
    <col min="6671" max="6671" width="20" style="47" bestFit="1" customWidth="1"/>
    <col min="6672" max="6672" width="11.140625" style="47" bestFit="1" customWidth="1"/>
    <col min="6673" max="6673" width="23.7109375" style="47" bestFit="1" customWidth="1"/>
    <col min="6674" max="6674" width="21.28515625" style="47" bestFit="1" customWidth="1"/>
    <col min="6675" max="6912" width="19.28515625" style="47"/>
    <col min="6913" max="6913" width="13.140625" style="47" bestFit="1" customWidth="1"/>
    <col min="6914" max="6914" width="19.42578125" style="47" bestFit="1" customWidth="1"/>
    <col min="6915" max="6915" width="18.42578125" style="47" bestFit="1" customWidth="1"/>
    <col min="6916" max="6916" width="17" style="47" bestFit="1" customWidth="1"/>
    <col min="6917" max="6917" width="19.42578125" style="47" bestFit="1" customWidth="1"/>
    <col min="6918" max="6918" width="23.7109375" style="47" bestFit="1" customWidth="1"/>
    <col min="6919" max="6919" width="24.85546875" style="47" bestFit="1" customWidth="1"/>
    <col min="6920" max="6920" width="22" style="47" bestFit="1" customWidth="1"/>
    <col min="6921" max="6921" width="16" style="47" bestFit="1" customWidth="1"/>
    <col min="6922" max="6922" width="15.7109375" style="47" bestFit="1" customWidth="1"/>
    <col min="6923" max="6923" width="17.85546875" style="47" bestFit="1" customWidth="1"/>
    <col min="6924" max="6924" width="9.42578125" style="47" bestFit="1" customWidth="1"/>
    <col min="6925" max="6925" width="10.28515625" style="47" bestFit="1" customWidth="1"/>
    <col min="6926" max="6926" width="19.140625" style="47" bestFit="1" customWidth="1"/>
    <col min="6927" max="6927" width="20" style="47" bestFit="1" customWidth="1"/>
    <col min="6928" max="6928" width="11.140625" style="47" bestFit="1" customWidth="1"/>
    <col min="6929" max="6929" width="23.7109375" style="47" bestFit="1" customWidth="1"/>
    <col min="6930" max="6930" width="21.28515625" style="47" bestFit="1" customWidth="1"/>
    <col min="6931" max="7168" width="19.28515625" style="47"/>
    <col min="7169" max="7169" width="13.140625" style="47" bestFit="1" customWidth="1"/>
    <col min="7170" max="7170" width="19.42578125" style="47" bestFit="1" customWidth="1"/>
    <col min="7171" max="7171" width="18.42578125" style="47" bestFit="1" customWidth="1"/>
    <col min="7172" max="7172" width="17" style="47" bestFit="1" customWidth="1"/>
    <col min="7173" max="7173" width="19.42578125" style="47" bestFit="1" customWidth="1"/>
    <col min="7174" max="7174" width="23.7109375" style="47" bestFit="1" customWidth="1"/>
    <col min="7175" max="7175" width="24.85546875" style="47" bestFit="1" customWidth="1"/>
    <col min="7176" max="7176" width="22" style="47" bestFit="1" customWidth="1"/>
    <col min="7177" max="7177" width="16" style="47" bestFit="1" customWidth="1"/>
    <col min="7178" max="7178" width="15.7109375" style="47" bestFit="1" customWidth="1"/>
    <col min="7179" max="7179" width="17.85546875" style="47" bestFit="1" customWidth="1"/>
    <col min="7180" max="7180" width="9.42578125" style="47" bestFit="1" customWidth="1"/>
    <col min="7181" max="7181" width="10.28515625" style="47" bestFit="1" customWidth="1"/>
    <col min="7182" max="7182" width="19.140625" style="47" bestFit="1" customWidth="1"/>
    <col min="7183" max="7183" width="20" style="47" bestFit="1" customWidth="1"/>
    <col min="7184" max="7184" width="11.140625" style="47" bestFit="1" customWidth="1"/>
    <col min="7185" max="7185" width="23.7109375" style="47" bestFit="1" customWidth="1"/>
    <col min="7186" max="7186" width="21.28515625" style="47" bestFit="1" customWidth="1"/>
    <col min="7187" max="7424" width="19.28515625" style="47"/>
    <col min="7425" max="7425" width="13.140625" style="47" bestFit="1" customWidth="1"/>
    <col min="7426" max="7426" width="19.42578125" style="47" bestFit="1" customWidth="1"/>
    <col min="7427" max="7427" width="18.42578125" style="47" bestFit="1" customWidth="1"/>
    <col min="7428" max="7428" width="17" style="47" bestFit="1" customWidth="1"/>
    <col min="7429" max="7429" width="19.42578125" style="47" bestFit="1" customWidth="1"/>
    <col min="7430" max="7430" width="23.7109375" style="47" bestFit="1" customWidth="1"/>
    <col min="7431" max="7431" width="24.85546875" style="47" bestFit="1" customWidth="1"/>
    <col min="7432" max="7432" width="22" style="47" bestFit="1" customWidth="1"/>
    <col min="7433" max="7433" width="16" style="47" bestFit="1" customWidth="1"/>
    <col min="7434" max="7434" width="15.7109375" style="47" bestFit="1" customWidth="1"/>
    <col min="7435" max="7435" width="17.85546875" style="47" bestFit="1" customWidth="1"/>
    <col min="7436" max="7436" width="9.42578125" style="47" bestFit="1" customWidth="1"/>
    <col min="7437" max="7437" width="10.28515625" style="47" bestFit="1" customWidth="1"/>
    <col min="7438" max="7438" width="19.140625" style="47" bestFit="1" customWidth="1"/>
    <col min="7439" max="7439" width="20" style="47" bestFit="1" customWidth="1"/>
    <col min="7440" max="7440" width="11.140625" style="47" bestFit="1" customWidth="1"/>
    <col min="7441" max="7441" width="23.7109375" style="47" bestFit="1" customWidth="1"/>
    <col min="7442" max="7442" width="21.28515625" style="47" bestFit="1" customWidth="1"/>
    <col min="7443" max="7680" width="19.28515625" style="47"/>
    <col min="7681" max="7681" width="13.140625" style="47" bestFit="1" customWidth="1"/>
    <col min="7682" max="7682" width="19.42578125" style="47" bestFit="1" customWidth="1"/>
    <col min="7683" max="7683" width="18.42578125" style="47" bestFit="1" customWidth="1"/>
    <col min="7684" max="7684" width="17" style="47" bestFit="1" customWidth="1"/>
    <col min="7685" max="7685" width="19.42578125" style="47" bestFit="1" customWidth="1"/>
    <col min="7686" max="7686" width="23.7109375" style="47" bestFit="1" customWidth="1"/>
    <col min="7687" max="7687" width="24.85546875" style="47" bestFit="1" customWidth="1"/>
    <col min="7688" max="7688" width="22" style="47" bestFit="1" customWidth="1"/>
    <col min="7689" max="7689" width="16" style="47" bestFit="1" customWidth="1"/>
    <col min="7690" max="7690" width="15.7109375" style="47" bestFit="1" customWidth="1"/>
    <col min="7691" max="7691" width="17.85546875" style="47" bestFit="1" customWidth="1"/>
    <col min="7692" max="7692" width="9.42578125" style="47" bestFit="1" customWidth="1"/>
    <col min="7693" max="7693" width="10.28515625" style="47" bestFit="1" customWidth="1"/>
    <col min="7694" max="7694" width="19.140625" style="47" bestFit="1" customWidth="1"/>
    <col min="7695" max="7695" width="20" style="47" bestFit="1" customWidth="1"/>
    <col min="7696" max="7696" width="11.140625" style="47" bestFit="1" customWidth="1"/>
    <col min="7697" max="7697" width="23.7109375" style="47" bestFit="1" customWidth="1"/>
    <col min="7698" max="7698" width="21.28515625" style="47" bestFit="1" customWidth="1"/>
    <col min="7699" max="7936" width="19.28515625" style="47"/>
    <col min="7937" max="7937" width="13.140625" style="47" bestFit="1" customWidth="1"/>
    <col min="7938" max="7938" width="19.42578125" style="47" bestFit="1" customWidth="1"/>
    <col min="7939" max="7939" width="18.42578125" style="47" bestFit="1" customWidth="1"/>
    <col min="7940" max="7940" width="17" style="47" bestFit="1" customWidth="1"/>
    <col min="7941" max="7941" width="19.42578125" style="47" bestFit="1" customWidth="1"/>
    <col min="7942" max="7942" width="23.7109375" style="47" bestFit="1" customWidth="1"/>
    <col min="7943" max="7943" width="24.85546875" style="47" bestFit="1" customWidth="1"/>
    <col min="7944" max="7944" width="22" style="47" bestFit="1" customWidth="1"/>
    <col min="7945" max="7945" width="16" style="47" bestFit="1" customWidth="1"/>
    <col min="7946" max="7946" width="15.7109375" style="47" bestFit="1" customWidth="1"/>
    <col min="7947" max="7947" width="17.85546875" style="47" bestFit="1" customWidth="1"/>
    <col min="7948" max="7948" width="9.42578125" style="47" bestFit="1" customWidth="1"/>
    <col min="7949" max="7949" width="10.28515625" style="47" bestFit="1" customWidth="1"/>
    <col min="7950" max="7950" width="19.140625" style="47" bestFit="1" customWidth="1"/>
    <col min="7951" max="7951" width="20" style="47" bestFit="1" customWidth="1"/>
    <col min="7952" max="7952" width="11.140625" style="47" bestFit="1" customWidth="1"/>
    <col min="7953" max="7953" width="23.7109375" style="47" bestFit="1" customWidth="1"/>
    <col min="7954" max="7954" width="21.28515625" style="47" bestFit="1" customWidth="1"/>
    <col min="7955" max="8192" width="19.28515625" style="47"/>
    <col min="8193" max="8193" width="13.140625" style="47" bestFit="1" customWidth="1"/>
    <col min="8194" max="8194" width="19.42578125" style="47" bestFit="1" customWidth="1"/>
    <col min="8195" max="8195" width="18.42578125" style="47" bestFit="1" customWidth="1"/>
    <col min="8196" max="8196" width="17" style="47" bestFit="1" customWidth="1"/>
    <col min="8197" max="8197" width="19.42578125" style="47" bestFit="1" customWidth="1"/>
    <col min="8198" max="8198" width="23.7109375" style="47" bestFit="1" customWidth="1"/>
    <col min="8199" max="8199" width="24.85546875" style="47" bestFit="1" customWidth="1"/>
    <col min="8200" max="8200" width="22" style="47" bestFit="1" customWidth="1"/>
    <col min="8201" max="8201" width="16" style="47" bestFit="1" customWidth="1"/>
    <col min="8202" max="8202" width="15.7109375" style="47" bestFit="1" customWidth="1"/>
    <col min="8203" max="8203" width="17.85546875" style="47" bestFit="1" customWidth="1"/>
    <col min="8204" max="8204" width="9.42578125" style="47" bestFit="1" customWidth="1"/>
    <col min="8205" max="8205" width="10.28515625" style="47" bestFit="1" customWidth="1"/>
    <col min="8206" max="8206" width="19.140625" style="47" bestFit="1" customWidth="1"/>
    <col min="8207" max="8207" width="20" style="47" bestFit="1" customWidth="1"/>
    <col min="8208" max="8208" width="11.140625" style="47" bestFit="1" customWidth="1"/>
    <col min="8209" max="8209" width="23.7109375" style="47" bestFit="1" customWidth="1"/>
    <col min="8210" max="8210" width="21.28515625" style="47" bestFit="1" customWidth="1"/>
    <col min="8211" max="8448" width="19.28515625" style="47"/>
    <col min="8449" max="8449" width="13.140625" style="47" bestFit="1" customWidth="1"/>
    <col min="8450" max="8450" width="19.42578125" style="47" bestFit="1" customWidth="1"/>
    <col min="8451" max="8451" width="18.42578125" style="47" bestFit="1" customWidth="1"/>
    <col min="8452" max="8452" width="17" style="47" bestFit="1" customWidth="1"/>
    <col min="8453" max="8453" width="19.42578125" style="47" bestFit="1" customWidth="1"/>
    <col min="8454" max="8454" width="23.7109375" style="47" bestFit="1" customWidth="1"/>
    <col min="8455" max="8455" width="24.85546875" style="47" bestFit="1" customWidth="1"/>
    <col min="8456" max="8456" width="22" style="47" bestFit="1" customWidth="1"/>
    <col min="8457" max="8457" width="16" style="47" bestFit="1" customWidth="1"/>
    <col min="8458" max="8458" width="15.7109375" style="47" bestFit="1" customWidth="1"/>
    <col min="8459" max="8459" width="17.85546875" style="47" bestFit="1" customWidth="1"/>
    <col min="8460" max="8460" width="9.42578125" style="47" bestFit="1" customWidth="1"/>
    <col min="8461" max="8461" width="10.28515625" style="47" bestFit="1" customWidth="1"/>
    <col min="8462" max="8462" width="19.140625" style="47" bestFit="1" customWidth="1"/>
    <col min="8463" max="8463" width="20" style="47" bestFit="1" customWidth="1"/>
    <col min="8464" max="8464" width="11.140625" style="47" bestFit="1" customWidth="1"/>
    <col min="8465" max="8465" width="23.7109375" style="47" bestFit="1" customWidth="1"/>
    <col min="8466" max="8466" width="21.28515625" style="47" bestFit="1" customWidth="1"/>
    <col min="8467" max="8704" width="19.28515625" style="47"/>
    <col min="8705" max="8705" width="13.140625" style="47" bestFit="1" customWidth="1"/>
    <col min="8706" max="8706" width="19.42578125" style="47" bestFit="1" customWidth="1"/>
    <col min="8707" max="8707" width="18.42578125" style="47" bestFit="1" customWidth="1"/>
    <col min="8708" max="8708" width="17" style="47" bestFit="1" customWidth="1"/>
    <col min="8709" max="8709" width="19.42578125" style="47" bestFit="1" customWidth="1"/>
    <col min="8710" max="8710" width="23.7109375" style="47" bestFit="1" customWidth="1"/>
    <col min="8711" max="8711" width="24.85546875" style="47" bestFit="1" customWidth="1"/>
    <col min="8712" max="8712" width="22" style="47" bestFit="1" customWidth="1"/>
    <col min="8713" max="8713" width="16" style="47" bestFit="1" customWidth="1"/>
    <col min="8714" max="8714" width="15.7109375" style="47" bestFit="1" customWidth="1"/>
    <col min="8715" max="8715" width="17.85546875" style="47" bestFit="1" customWidth="1"/>
    <col min="8716" max="8716" width="9.42578125" style="47" bestFit="1" customWidth="1"/>
    <col min="8717" max="8717" width="10.28515625" style="47" bestFit="1" customWidth="1"/>
    <col min="8718" max="8718" width="19.140625" style="47" bestFit="1" customWidth="1"/>
    <col min="8719" max="8719" width="20" style="47" bestFit="1" customWidth="1"/>
    <col min="8720" max="8720" width="11.140625" style="47" bestFit="1" customWidth="1"/>
    <col min="8721" max="8721" width="23.7109375" style="47" bestFit="1" customWidth="1"/>
    <col min="8722" max="8722" width="21.28515625" style="47" bestFit="1" customWidth="1"/>
    <col min="8723" max="8960" width="19.28515625" style="47"/>
    <col min="8961" max="8961" width="13.140625" style="47" bestFit="1" customWidth="1"/>
    <col min="8962" max="8962" width="19.42578125" style="47" bestFit="1" customWidth="1"/>
    <col min="8963" max="8963" width="18.42578125" style="47" bestFit="1" customWidth="1"/>
    <col min="8964" max="8964" width="17" style="47" bestFit="1" customWidth="1"/>
    <col min="8965" max="8965" width="19.42578125" style="47" bestFit="1" customWidth="1"/>
    <col min="8966" max="8966" width="23.7109375" style="47" bestFit="1" customWidth="1"/>
    <col min="8967" max="8967" width="24.85546875" style="47" bestFit="1" customWidth="1"/>
    <col min="8968" max="8968" width="22" style="47" bestFit="1" customWidth="1"/>
    <col min="8969" max="8969" width="16" style="47" bestFit="1" customWidth="1"/>
    <col min="8970" max="8970" width="15.7109375" style="47" bestFit="1" customWidth="1"/>
    <col min="8971" max="8971" width="17.85546875" style="47" bestFit="1" customWidth="1"/>
    <col min="8972" max="8972" width="9.42578125" style="47" bestFit="1" customWidth="1"/>
    <col min="8973" max="8973" width="10.28515625" style="47" bestFit="1" customWidth="1"/>
    <col min="8974" max="8974" width="19.140625" style="47" bestFit="1" customWidth="1"/>
    <col min="8975" max="8975" width="20" style="47" bestFit="1" customWidth="1"/>
    <col min="8976" max="8976" width="11.140625" style="47" bestFit="1" customWidth="1"/>
    <col min="8977" max="8977" width="23.7109375" style="47" bestFit="1" customWidth="1"/>
    <col min="8978" max="8978" width="21.28515625" style="47" bestFit="1" customWidth="1"/>
    <col min="8979" max="9216" width="19.28515625" style="47"/>
    <col min="9217" max="9217" width="13.140625" style="47" bestFit="1" customWidth="1"/>
    <col min="9218" max="9218" width="19.42578125" style="47" bestFit="1" customWidth="1"/>
    <col min="9219" max="9219" width="18.42578125" style="47" bestFit="1" customWidth="1"/>
    <col min="9220" max="9220" width="17" style="47" bestFit="1" customWidth="1"/>
    <col min="9221" max="9221" width="19.42578125" style="47" bestFit="1" customWidth="1"/>
    <col min="9222" max="9222" width="23.7109375" style="47" bestFit="1" customWidth="1"/>
    <col min="9223" max="9223" width="24.85546875" style="47" bestFit="1" customWidth="1"/>
    <col min="9224" max="9224" width="22" style="47" bestFit="1" customWidth="1"/>
    <col min="9225" max="9225" width="16" style="47" bestFit="1" customWidth="1"/>
    <col min="9226" max="9226" width="15.7109375" style="47" bestFit="1" customWidth="1"/>
    <col min="9227" max="9227" width="17.85546875" style="47" bestFit="1" customWidth="1"/>
    <col min="9228" max="9228" width="9.42578125" style="47" bestFit="1" customWidth="1"/>
    <col min="9229" max="9229" width="10.28515625" style="47" bestFit="1" customWidth="1"/>
    <col min="9230" max="9230" width="19.140625" style="47" bestFit="1" customWidth="1"/>
    <col min="9231" max="9231" width="20" style="47" bestFit="1" customWidth="1"/>
    <col min="9232" max="9232" width="11.140625" style="47" bestFit="1" customWidth="1"/>
    <col min="9233" max="9233" width="23.7109375" style="47" bestFit="1" customWidth="1"/>
    <col min="9234" max="9234" width="21.28515625" style="47" bestFit="1" customWidth="1"/>
    <col min="9235" max="9472" width="19.28515625" style="47"/>
    <col min="9473" max="9473" width="13.140625" style="47" bestFit="1" customWidth="1"/>
    <col min="9474" max="9474" width="19.42578125" style="47" bestFit="1" customWidth="1"/>
    <col min="9475" max="9475" width="18.42578125" style="47" bestFit="1" customWidth="1"/>
    <col min="9476" max="9476" width="17" style="47" bestFit="1" customWidth="1"/>
    <col min="9477" max="9477" width="19.42578125" style="47" bestFit="1" customWidth="1"/>
    <col min="9478" max="9478" width="23.7109375" style="47" bestFit="1" customWidth="1"/>
    <col min="9479" max="9479" width="24.85546875" style="47" bestFit="1" customWidth="1"/>
    <col min="9480" max="9480" width="22" style="47" bestFit="1" customWidth="1"/>
    <col min="9481" max="9481" width="16" style="47" bestFit="1" customWidth="1"/>
    <col min="9482" max="9482" width="15.7109375" style="47" bestFit="1" customWidth="1"/>
    <col min="9483" max="9483" width="17.85546875" style="47" bestFit="1" customWidth="1"/>
    <col min="9484" max="9484" width="9.42578125" style="47" bestFit="1" customWidth="1"/>
    <col min="9485" max="9485" width="10.28515625" style="47" bestFit="1" customWidth="1"/>
    <col min="9486" max="9486" width="19.140625" style="47" bestFit="1" customWidth="1"/>
    <col min="9487" max="9487" width="20" style="47" bestFit="1" customWidth="1"/>
    <col min="9488" max="9488" width="11.140625" style="47" bestFit="1" customWidth="1"/>
    <col min="9489" max="9489" width="23.7109375" style="47" bestFit="1" customWidth="1"/>
    <col min="9490" max="9490" width="21.28515625" style="47" bestFit="1" customWidth="1"/>
    <col min="9491" max="9728" width="19.28515625" style="47"/>
    <col min="9729" max="9729" width="13.140625" style="47" bestFit="1" customWidth="1"/>
    <col min="9730" max="9730" width="19.42578125" style="47" bestFit="1" customWidth="1"/>
    <col min="9731" max="9731" width="18.42578125" style="47" bestFit="1" customWidth="1"/>
    <col min="9732" max="9732" width="17" style="47" bestFit="1" customWidth="1"/>
    <col min="9733" max="9733" width="19.42578125" style="47" bestFit="1" customWidth="1"/>
    <col min="9734" max="9734" width="23.7109375" style="47" bestFit="1" customWidth="1"/>
    <col min="9735" max="9735" width="24.85546875" style="47" bestFit="1" customWidth="1"/>
    <col min="9736" max="9736" width="22" style="47" bestFit="1" customWidth="1"/>
    <col min="9737" max="9737" width="16" style="47" bestFit="1" customWidth="1"/>
    <col min="9738" max="9738" width="15.7109375" style="47" bestFit="1" customWidth="1"/>
    <col min="9739" max="9739" width="17.85546875" style="47" bestFit="1" customWidth="1"/>
    <col min="9740" max="9740" width="9.42578125" style="47" bestFit="1" customWidth="1"/>
    <col min="9741" max="9741" width="10.28515625" style="47" bestFit="1" customWidth="1"/>
    <col min="9742" max="9742" width="19.140625" style="47" bestFit="1" customWidth="1"/>
    <col min="9743" max="9743" width="20" style="47" bestFit="1" customWidth="1"/>
    <col min="9744" max="9744" width="11.140625" style="47" bestFit="1" customWidth="1"/>
    <col min="9745" max="9745" width="23.7109375" style="47" bestFit="1" customWidth="1"/>
    <col min="9746" max="9746" width="21.28515625" style="47" bestFit="1" customWidth="1"/>
    <col min="9747" max="9984" width="19.28515625" style="47"/>
    <col min="9985" max="9985" width="13.140625" style="47" bestFit="1" customWidth="1"/>
    <col min="9986" max="9986" width="19.42578125" style="47" bestFit="1" customWidth="1"/>
    <col min="9987" max="9987" width="18.42578125" style="47" bestFit="1" customWidth="1"/>
    <col min="9988" max="9988" width="17" style="47" bestFit="1" customWidth="1"/>
    <col min="9989" max="9989" width="19.42578125" style="47" bestFit="1" customWidth="1"/>
    <col min="9990" max="9990" width="23.7109375" style="47" bestFit="1" customWidth="1"/>
    <col min="9991" max="9991" width="24.85546875" style="47" bestFit="1" customWidth="1"/>
    <col min="9992" max="9992" width="22" style="47" bestFit="1" customWidth="1"/>
    <col min="9993" max="9993" width="16" style="47" bestFit="1" customWidth="1"/>
    <col min="9994" max="9994" width="15.7109375" style="47" bestFit="1" customWidth="1"/>
    <col min="9995" max="9995" width="17.85546875" style="47" bestFit="1" customWidth="1"/>
    <col min="9996" max="9996" width="9.42578125" style="47" bestFit="1" customWidth="1"/>
    <col min="9997" max="9997" width="10.28515625" style="47" bestFit="1" customWidth="1"/>
    <col min="9998" max="9998" width="19.140625" style="47" bestFit="1" customWidth="1"/>
    <col min="9999" max="9999" width="20" style="47" bestFit="1" customWidth="1"/>
    <col min="10000" max="10000" width="11.140625" style="47" bestFit="1" customWidth="1"/>
    <col min="10001" max="10001" width="23.7109375" style="47" bestFit="1" customWidth="1"/>
    <col min="10002" max="10002" width="21.28515625" style="47" bestFit="1" customWidth="1"/>
    <col min="10003" max="10240" width="19.28515625" style="47"/>
    <col min="10241" max="10241" width="13.140625" style="47" bestFit="1" customWidth="1"/>
    <col min="10242" max="10242" width="19.42578125" style="47" bestFit="1" customWidth="1"/>
    <col min="10243" max="10243" width="18.42578125" style="47" bestFit="1" customWidth="1"/>
    <col min="10244" max="10244" width="17" style="47" bestFit="1" customWidth="1"/>
    <col min="10245" max="10245" width="19.42578125" style="47" bestFit="1" customWidth="1"/>
    <col min="10246" max="10246" width="23.7109375" style="47" bestFit="1" customWidth="1"/>
    <col min="10247" max="10247" width="24.85546875" style="47" bestFit="1" customWidth="1"/>
    <col min="10248" max="10248" width="22" style="47" bestFit="1" customWidth="1"/>
    <col min="10249" max="10249" width="16" style="47" bestFit="1" customWidth="1"/>
    <col min="10250" max="10250" width="15.7109375" style="47" bestFit="1" customWidth="1"/>
    <col min="10251" max="10251" width="17.85546875" style="47" bestFit="1" customWidth="1"/>
    <col min="10252" max="10252" width="9.42578125" style="47" bestFit="1" customWidth="1"/>
    <col min="10253" max="10253" width="10.28515625" style="47" bestFit="1" customWidth="1"/>
    <col min="10254" max="10254" width="19.140625" style="47" bestFit="1" customWidth="1"/>
    <col min="10255" max="10255" width="20" style="47" bestFit="1" customWidth="1"/>
    <col min="10256" max="10256" width="11.140625" style="47" bestFit="1" customWidth="1"/>
    <col min="10257" max="10257" width="23.7109375" style="47" bestFit="1" customWidth="1"/>
    <col min="10258" max="10258" width="21.28515625" style="47" bestFit="1" customWidth="1"/>
    <col min="10259" max="10496" width="19.28515625" style="47"/>
    <col min="10497" max="10497" width="13.140625" style="47" bestFit="1" customWidth="1"/>
    <col min="10498" max="10498" width="19.42578125" style="47" bestFit="1" customWidth="1"/>
    <col min="10499" max="10499" width="18.42578125" style="47" bestFit="1" customWidth="1"/>
    <col min="10500" max="10500" width="17" style="47" bestFit="1" customWidth="1"/>
    <col min="10501" max="10501" width="19.42578125" style="47" bestFit="1" customWidth="1"/>
    <col min="10502" max="10502" width="23.7109375" style="47" bestFit="1" customWidth="1"/>
    <col min="10503" max="10503" width="24.85546875" style="47" bestFit="1" customWidth="1"/>
    <col min="10504" max="10504" width="22" style="47" bestFit="1" customWidth="1"/>
    <col min="10505" max="10505" width="16" style="47" bestFit="1" customWidth="1"/>
    <col min="10506" max="10506" width="15.7109375" style="47" bestFit="1" customWidth="1"/>
    <col min="10507" max="10507" width="17.85546875" style="47" bestFit="1" customWidth="1"/>
    <col min="10508" max="10508" width="9.42578125" style="47" bestFit="1" customWidth="1"/>
    <col min="10509" max="10509" width="10.28515625" style="47" bestFit="1" customWidth="1"/>
    <col min="10510" max="10510" width="19.140625" style="47" bestFit="1" customWidth="1"/>
    <col min="10511" max="10511" width="20" style="47" bestFit="1" customWidth="1"/>
    <col min="10512" max="10512" width="11.140625" style="47" bestFit="1" customWidth="1"/>
    <col min="10513" max="10513" width="23.7109375" style="47" bestFit="1" customWidth="1"/>
    <col min="10514" max="10514" width="21.28515625" style="47" bestFit="1" customWidth="1"/>
    <col min="10515" max="10752" width="19.28515625" style="47"/>
    <col min="10753" max="10753" width="13.140625" style="47" bestFit="1" customWidth="1"/>
    <col min="10754" max="10754" width="19.42578125" style="47" bestFit="1" customWidth="1"/>
    <col min="10755" max="10755" width="18.42578125" style="47" bestFit="1" customWidth="1"/>
    <col min="10756" max="10756" width="17" style="47" bestFit="1" customWidth="1"/>
    <col min="10757" max="10757" width="19.42578125" style="47" bestFit="1" customWidth="1"/>
    <col min="10758" max="10758" width="23.7109375" style="47" bestFit="1" customWidth="1"/>
    <col min="10759" max="10759" width="24.85546875" style="47" bestFit="1" customWidth="1"/>
    <col min="10760" max="10760" width="22" style="47" bestFit="1" customWidth="1"/>
    <col min="10761" max="10761" width="16" style="47" bestFit="1" customWidth="1"/>
    <col min="10762" max="10762" width="15.7109375" style="47" bestFit="1" customWidth="1"/>
    <col min="10763" max="10763" width="17.85546875" style="47" bestFit="1" customWidth="1"/>
    <col min="10764" max="10764" width="9.42578125" style="47" bestFit="1" customWidth="1"/>
    <col min="10765" max="10765" width="10.28515625" style="47" bestFit="1" customWidth="1"/>
    <col min="10766" max="10766" width="19.140625" style="47" bestFit="1" customWidth="1"/>
    <col min="10767" max="10767" width="20" style="47" bestFit="1" customWidth="1"/>
    <col min="10768" max="10768" width="11.140625" style="47" bestFit="1" customWidth="1"/>
    <col min="10769" max="10769" width="23.7109375" style="47" bestFit="1" customWidth="1"/>
    <col min="10770" max="10770" width="21.28515625" style="47" bestFit="1" customWidth="1"/>
    <col min="10771" max="11008" width="19.28515625" style="47"/>
    <col min="11009" max="11009" width="13.140625" style="47" bestFit="1" customWidth="1"/>
    <col min="11010" max="11010" width="19.42578125" style="47" bestFit="1" customWidth="1"/>
    <col min="11011" max="11011" width="18.42578125" style="47" bestFit="1" customWidth="1"/>
    <col min="11012" max="11012" width="17" style="47" bestFit="1" customWidth="1"/>
    <col min="11013" max="11013" width="19.42578125" style="47" bestFit="1" customWidth="1"/>
    <col min="11014" max="11014" width="23.7109375" style="47" bestFit="1" customWidth="1"/>
    <col min="11015" max="11015" width="24.85546875" style="47" bestFit="1" customWidth="1"/>
    <col min="11016" max="11016" width="22" style="47" bestFit="1" customWidth="1"/>
    <col min="11017" max="11017" width="16" style="47" bestFit="1" customWidth="1"/>
    <col min="11018" max="11018" width="15.7109375" style="47" bestFit="1" customWidth="1"/>
    <col min="11019" max="11019" width="17.85546875" style="47" bestFit="1" customWidth="1"/>
    <col min="11020" max="11020" width="9.42578125" style="47" bestFit="1" customWidth="1"/>
    <col min="11021" max="11021" width="10.28515625" style="47" bestFit="1" customWidth="1"/>
    <col min="11022" max="11022" width="19.140625" style="47" bestFit="1" customWidth="1"/>
    <col min="11023" max="11023" width="20" style="47" bestFit="1" customWidth="1"/>
    <col min="11024" max="11024" width="11.140625" style="47" bestFit="1" customWidth="1"/>
    <col min="11025" max="11025" width="23.7109375" style="47" bestFit="1" customWidth="1"/>
    <col min="11026" max="11026" width="21.28515625" style="47" bestFit="1" customWidth="1"/>
    <col min="11027" max="11264" width="19.28515625" style="47"/>
    <col min="11265" max="11265" width="13.140625" style="47" bestFit="1" customWidth="1"/>
    <col min="11266" max="11266" width="19.42578125" style="47" bestFit="1" customWidth="1"/>
    <col min="11267" max="11267" width="18.42578125" style="47" bestFit="1" customWidth="1"/>
    <col min="11268" max="11268" width="17" style="47" bestFit="1" customWidth="1"/>
    <col min="11269" max="11269" width="19.42578125" style="47" bestFit="1" customWidth="1"/>
    <col min="11270" max="11270" width="23.7109375" style="47" bestFit="1" customWidth="1"/>
    <col min="11271" max="11271" width="24.85546875" style="47" bestFit="1" customWidth="1"/>
    <col min="11272" max="11272" width="22" style="47" bestFit="1" customWidth="1"/>
    <col min="11273" max="11273" width="16" style="47" bestFit="1" customWidth="1"/>
    <col min="11274" max="11274" width="15.7109375" style="47" bestFit="1" customWidth="1"/>
    <col min="11275" max="11275" width="17.85546875" style="47" bestFit="1" customWidth="1"/>
    <col min="11276" max="11276" width="9.42578125" style="47" bestFit="1" customWidth="1"/>
    <col min="11277" max="11277" width="10.28515625" style="47" bestFit="1" customWidth="1"/>
    <col min="11278" max="11278" width="19.140625" style="47" bestFit="1" customWidth="1"/>
    <col min="11279" max="11279" width="20" style="47" bestFit="1" customWidth="1"/>
    <col min="11280" max="11280" width="11.140625" style="47" bestFit="1" customWidth="1"/>
    <col min="11281" max="11281" width="23.7109375" style="47" bestFit="1" customWidth="1"/>
    <col min="11282" max="11282" width="21.28515625" style="47" bestFit="1" customWidth="1"/>
    <col min="11283" max="11520" width="19.28515625" style="47"/>
    <col min="11521" max="11521" width="13.140625" style="47" bestFit="1" customWidth="1"/>
    <col min="11522" max="11522" width="19.42578125" style="47" bestFit="1" customWidth="1"/>
    <col min="11523" max="11523" width="18.42578125" style="47" bestFit="1" customWidth="1"/>
    <col min="11524" max="11524" width="17" style="47" bestFit="1" customWidth="1"/>
    <col min="11525" max="11525" width="19.42578125" style="47" bestFit="1" customWidth="1"/>
    <col min="11526" max="11526" width="23.7109375" style="47" bestFit="1" customWidth="1"/>
    <col min="11527" max="11527" width="24.85546875" style="47" bestFit="1" customWidth="1"/>
    <col min="11528" max="11528" width="22" style="47" bestFit="1" customWidth="1"/>
    <col min="11529" max="11529" width="16" style="47" bestFit="1" customWidth="1"/>
    <col min="11530" max="11530" width="15.7109375" style="47" bestFit="1" customWidth="1"/>
    <col min="11531" max="11531" width="17.85546875" style="47" bestFit="1" customWidth="1"/>
    <col min="11532" max="11532" width="9.42578125" style="47" bestFit="1" customWidth="1"/>
    <col min="11533" max="11533" width="10.28515625" style="47" bestFit="1" customWidth="1"/>
    <col min="11534" max="11534" width="19.140625" style="47" bestFit="1" customWidth="1"/>
    <col min="11535" max="11535" width="20" style="47" bestFit="1" customWidth="1"/>
    <col min="11536" max="11536" width="11.140625" style="47" bestFit="1" customWidth="1"/>
    <col min="11537" max="11537" width="23.7109375" style="47" bestFit="1" customWidth="1"/>
    <col min="11538" max="11538" width="21.28515625" style="47" bestFit="1" customWidth="1"/>
    <col min="11539" max="11776" width="19.28515625" style="47"/>
    <col min="11777" max="11777" width="13.140625" style="47" bestFit="1" customWidth="1"/>
    <col min="11778" max="11778" width="19.42578125" style="47" bestFit="1" customWidth="1"/>
    <col min="11779" max="11779" width="18.42578125" style="47" bestFit="1" customWidth="1"/>
    <col min="11780" max="11780" width="17" style="47" bestFit="1" customWidth="1"/>
    <col min="11781" max="11781" width="19.42578125" style="47" bestFit="1" customWidth="1"/>
    <col min="11782" max="11782" width="23.7109375" style="47" bestFit="1" customWidth="1"/>
    <col min="11783" max="11783" width="24.85546875" style="47" bestFit="1" customWidth="1"/>
    <col min="11784" max="11784" width="22" style="47" bestFit="1" customWidth="1"/>
    <col min="11785" max="11785" width="16" style="47" bestFit="1" customWidth="1"/>
    <col min="11786" max="11786" width="15.7109375" style="47" bestFit="1" customWidth="1"/>
    <col min="11787" max="11787" width="17.85546875" style="47" bestFit="1" customWidth="1"/>
    <col min="11788" max="11788" width="9.42578125" style="47" bestFit="1" customWidth="1"/>
    <col min="11789" max="11789" width="10.28515625" style="47" bestFit="1" customWidth="1"/>
    <col min="11790" max="11790" width="19.140625" style="47" bestFit="1" customWidth="1"/>
    <col min="11791" max="11791" width="20" style="47" bestFit="1" customWidth="1"/>
    <col min="11792" max="11792" width="11.140625" style="47" bestFit="1" customWidth="1"/>
    <col min="11793" max="11793" width="23.7109375" style="47" bestFit="1" customWidth="1"/>
    <col min="11794" max="11794" width="21.28515625" style="47" bestFit="1" customWidth="1"/>
    <col min="11795" max="12032" width="19.28515625" style="47"/>
    <col min="12033" max="12033" width="13.140625" style="47" bestFit="1" customWidth="1"/>
    <col min="12034" max="12034" width="19.42578125" style="47" bestFit="1" customWidth="1"/>
    <col min="12035" max="12035" width="18.42578125" style="47" bestFit="1" customWidth="1"/>
    <col min="12036" max="12036" width="17" style="47" bestFit="1" customWidth="1"/>
    <col min="12037" max="12037" width="19.42578125" style="47" bestFit="1" customWidth="1"/>
    <col min="12038" max="12038" width="23.7109375" style="47" bestFit="1" customWidth="1"/>
    <col min="12039" max="12039" width="24.85546875" style="47" bestFit="1" customWidth="1"/>
    <col min="12040" max="12040" width="22" style="47" bestFit="1" customWidth="1"/>
    <col min="12041" max="12041" width="16" style="47" bestFit="1" customWidth="1"/>
    <col min="12042" max="12042" width="15.7109375" style="47" bestFit="1" customWidth="1"/>
    <col min="12043" max="12043" width="17.85546875" style="47" bestFit="1" customWidth="1"/>
    <col min="12044" max="12044" width="9.42578125" style="47" bestFit="1" customWidth="1"/>
    <col min="12045" max="12045" width="10.28515625" style="47" bestFit="1" customWidth="1"/>
    <col min="12046" max="12046" width="19.140625" style="47" bestFit="1" customWidth="1"/>
    <col min="12047" max="12047" width="20" style="47" bestFit="1" customWidth="1"/>
    <col min="12048" max="12048" width="11.140625" style="47" bestFit="1" customWidth="1"/>
    <col min="12049" max="12049" width="23.7109375" style="47" bestFit="1" customWidth="1"/>
    <col min="12050" max="12050" width="21.28515625" style="47" bestFit="1" customWidth="1"/>
    <col min="12051" max="12288" width="19.28515625" style="47"/>
    <col min="12289" max="12289" width="13.140625" style="47" bestFit="1" customWidth="1"/>
    <col min="12290" max="12290" width="19.42578125" style="47" bestFit="1" customWidth="1"/>
    <col min="12291" max="12291" width="18.42578125" style="47" bestFit="1" customWidth="1"/>
    <col min="12292" max="12292" width="17" style="47" bestFit="1" customWidth="1"/>
    <col min="12293" max="12293" width="19.42578125" style="47" bestFit="1" customWidth="1"/>
    <col min="12294" max="12294" width="23.7109375" style="47" bestFit="1" customWidth="1"/>
    <col min="12295" max="12295" width="24.85546875" style="47" bestFit="1" customWidth="1"/>
    <col min="12296" max="12296" width="22" style="47" bestFit="1" customWidth="1"/>
    <col min="12297" max="12297" width="16" style="47" bestFit="1" customWidth="1"/>
    <col min="12298" max="12298" width="15.7109375" style="47" bestFit="1" customWidth="1"/>
    <col min="12299" max="12299" width="17.85546875" style="47" bestFit="1" customWidth="1"/>
    <col min="12300" max="12300" width="9.42578125" style="47" bestFit="1" customWidth="1"/>
    <col min="12301" max="12301" width="10.28515625" style="47" bestFit="1" customWidth="1"/>
    <col min="12302" max="12302" width="19.140625" style="47" bestFit="1" customWidth="1"/>
    <col min="12303" max="12303" width="20" style="47" bestFit="1" customWidth="1"/>
    <col min="12304" max="12304" width="11.140625" style="47" bestFit="1" customWidth="1"/>
    <col min="12305" max="12305" width="23.7109375" style="47" bestFit="1" customWidth="1"/>
    <col min="12306" max="12306" width="21.28515625" style="47" bestFit="1" customWidth="1"/>
    <col min="12307" max="12544" width="19.28515625" style="47"/>
    <col min="12545" max="12545" width="13.140625" style="47" bestFit="1" customWidth="1"/>
    <col min="12546" max="12546" width="19.42578125" style="47" bestFit="1" customWidth="1"/>
    <col min="12547" max="12547" width="18.42578125" style="47" bestFit="1" customWidth="1"/>
    <col min="12548" max="12548" width="17" style="47" bestFit="1" customWidth="1"/>
    <col min="12549" max="12549" width="19.42578125" style="47" bestFit="1" customWidth="1"/>
    <col min="12550" max="12550" width="23.7109375" style="47" bestFit="1" customWidth="1"/>
    <col min="12551" max="12551" width="24.85546875" style="47" bestFit="1" customWidth="1"/>
    <col min="12552" max="12552" width="22" style="47" bestFit="1" customWidth="1"/>
    <col min="12553" max="12553" width="16" style="47" bestFit="1" customWidth="1"/>
    <col min="12554" max="12554" width="15.7109375" style="47" bestFit="1" customWidth="1"/>
    <col min="12555" max="12555" width="17.85546875" style="47" bestFit="1" customWidth="1"/>
    <col min="12556" max="12556" width="9.42578125" style="47" bestFit="1" customWidth="1"/>
    <col min="12557" max="12557" width="10.28515625" style="47" bestFit="1" customWidth="1"/>
    <col min="12558" max="12558" width="19.140625" style="47" bestFit="1" customWidth="1"/>
    <col min="12559" max="12559" width="20" style="47" bestFit="1" customWidth="1"/>
    <col min="12560" max="12560" width="11.140625" style="47" bestFit="1" customWidth="1"/>
    <col min="12561" max="12561" width="23.7109375" style="47" bestFit="1" customWidth="1"/>
    <col min="12562" max="12562" width="21.28515625" style="47" bestFit="1" customWidth="1"/>
    <col min="12563" max="12800" width="19.28515625" style="47"/>
    <col min="12801" max="12801" width="13.140625" style="47" bestFit="1" customWidth="1"/>
    <col min="12802" max="12802" width="19.42578125" style="47" bestFit="1" customWidth="1"/>
    <col min="12803" max="12803" width="18.42578125" style="47" bestFit="1" customWidth="1"/>
    <col min="12804" max="12804" width="17" style="47" bestFit="1" customWidth="1"/>
    <col min="12805" max="12805" width="19.42578125" style="47" bestFit="1" customWidth="1"/>
    <col min="12806" max="12806" width="23.7109375" style="47" bestFit="1" customWidth="1"/>
    <col min="12807" max="12807" width="24.85546875" style="47" bestFit="1" customWidth="1"/>
    <col min="12808" max="12808" width="22" style="47" bestFit="1" customWidth="1"/>
    <col min="12809" max="12809" width="16" style="47" bestFit="1" customWidth="1"/>
    <col min="12810" max="12810" width="15.7109375" style="47" bestFit="1" customWidth="1"/>
    <col min="12811" max="12811" width="17.85546875" style="47" bestFit="1" customWidth="1"/>
    <col min="12812" max="12812" width="9.42578125" style="47" bestFit="1" customWidth="1"/>
    <col min="12813" max="12813" width="10.28515625" style="47" bestFit="1" customWidth="1"/>
    <col min="12814" max="12814" width="19.140625" style="47" bestFit="1" customWidth="1"/>
    <col min="12815" max="12815" width="20" style="47" bestFit="1" customWidth="1"/>
    <col min="12816" max="12816" width="11.140625" style="47" bestFit="1" customWidth="1"/>
    <col min="12817" max="12817" width="23.7109375" style="47" bestFit="1" customWidth="1"/>
    <col min="12818" max="12818" width="21.28515625" style="47" bestFit="1" customWidth="1"/>
    <col min="12819" max="13056" width="19.28515625" style="47"/>
    <col min="13057" max="13057" width="13.140625" style="47" bestFit="1" customWidth="1"/>
    <col min="13058" max="13058" width="19.42578125" style="47" bestFit="1" customWidth="1"/>
    <col min="13059" max="13059" width="18.42578125" style="47" bestFit="1" customWidth="1"/>
    <col min="13060" max="13060" width="17" style="47" bestFit="1" customWidth="1"/>
    <col min="13061" max="13061" width="19.42578125" style="47" bestFit="1" customWidth="1"/>
    <col min="13062" max="13062" width="23.7109375" style="47" bestFit="1" customWidth="1"/>
    <col min="13063" max="13063" width="24.85546875" style="47" bestFit="1" customWidth="1"/>
    <col min="13064" max="13064" width="22" style="47" bestFit="1" customWidth="1"/>
    <col min="13065" max="13065" width="16" style="47" bestFit="1" customWidth="1"/>
    <col min="13066" max="13066" width="15.7109375" style="47" bestFit="1" customWidth="1"/>
    <col min="13067" max="13067" width="17.85546875" style="47" bestFit="1" customWidth="1"/>
    <col min="13068" max="13068" width="9.42578125" style="47" bestFit="1" customWidth="1"/>
    <col min="13069" max="13069" width="10.28515625" style="47" bestFit="1" customWidth="1"/>
    <col min="13070" max="13070" width="19.140625" style="47" bestFit="1" customWidth="1"/>
    <col min="13071" max="13071" width="20" style="47" bestFit="1" customWidth="1"/>
    <col min="13072" max="13072" width="11.140625" style="47" bestFit="1" customWidth="1"/>
    <col min="13073" max="13073" width="23.7109375" style="47" bestFit="1" customWidth="1"/>
    <col min="13074" max="13074" width="21.28515625" style="47" bestFit="1" customWidth="1"/>
    <col min="13075" max="13312" width="19.28515625" style="47"/>
    <col min="13313" max="13313" width="13.140625" style="47" bestFit="1" customWidth="1"/>
    <col min="13314" max="13314" width="19.42578125" style="47" bestFit="1" customWidth="1"/>
    <col min="13315" max="13315" width="18.42578125" style="47" bestFit="1" customWidth="1"/>
    <col min="13316" max="13316" width="17" style="47" bestFit="1" customWidth="1"/>
    <col min="13317" max="13317" width="19.42578125" style="47" bestFit="1" customWidth="1"/>
    <col min="13318" max="13318" width="23.7109375" style="47" bestFit="1" customWidth="1"/>
    <col min="13319" max="13319" width="24.85546875" style="47" bestFit="1" customWidth="1"/>
    <col min="13320" max="13320" width="22" style="47" bestFit="1" customWidth="1"/>
    <col min="13321" max="13321" width="16" style="47" bestFit="1" customWidth="1"/>
    <col min="13322" max="13322" width="15.7109375" style="47" bestFit="1" customWidth="1"/>
    <col min="13323" max="13323" width="17.85546875" style="47" bestFit="1" customWidth="1"/>
    <col min="13324" max="13324" width="9.42578125" style="47" bestFit="1" customWidth="1"/>
    <col min="13325" max="13325" width="10.28515625" style="47" bestFit="1" customWidth="1"/>
    <col min="13326" max="13326" width="19.140625" style="47" bestFit="1" customWidth="1"/>
    <col min="13327" max="13327" width="20" style="47" bestFit="1" customWidth="1"/>
    <col min="13328" max="13328" width="11.140625" style="47" bestFit="1" customWidth="1"/>
    <col min="13329" max="13329" width="23.7109375" style="47" bestFit="1" customWidth="1"/>
    <col min="13330" max="13330" width="21.28515625" style="47" bestFit="1" customWidth="1"/>
    <col min="13331" max="13568" width="19.28515625" style="47"/>
    <col min="13569" max="13569" width="13.140625" style="47" bestFit="1" customWidth="1"/>
    <col min="13570" max="13570" width="19.42578125" style="47" bestFit="1" customWidth="1"/>
    <col min="13571" max="13571" width="18.42578125" style="47" bestFit="1" customWidth="1"/>
    <col min="13572" max="13572" width="17" style="47" bestFit="1" customWidth="1"/>
    <col min="13573" max="13573" width="19.42578125" style="47" bestFit="1" customWidth="1"/>
    <col min="13574" max="13574" width="23.7109375" style="47" bestFit="1" customWidth="1"/>
    <col min="13575" max="13575" width="24.85546875" style="47" bestFit="1" customWidth="1"/>
    <col min="13576" max="13576" width="22" style="47" bestFit="1" customWidth="1"/>
    <col min="13577" max="13577" width="16" style="47" bestFit="1" customWidth="1"/>
    <col min="13578" max="13578" width="15.7109375" style="47" bestFit="1" customWidth="1"/>
    <col min="13579" max="13579" width="17.85546875" style="47" bestFit="1" customWidth="1"/>
    <col min="13580" max="13580" width="9.42578125" style="47" bestFit="1" customWidth="1"/>
    <col min="13581" max="13581" width="10.28515625" style="47" bestFit="1" customWidth="1"/>
    <col min="13582" max="13582" width="19.140625" style="47" bestFit="1" customWidth="1"/>
    <col min="13583" max="13583" width="20" style="47" bestFit="1" customWidth="1"/>
    <col min="13584" max="13584" width="11.140625" style="47" bestFit="1" customWidth="1"/>
    <col min="13585" max="13585" width="23.7109375" style="47" bestFit="1" customWidth="1"/>
    <col min="13586" max="13586" width="21.28515625" style="47" bestFit="1" customWidth="1"/>
    <col min="13587" max="13824" width="19.28515625" style="47"/>
    <col min="13825" max="13825" width="13.140625" style="47" bestFit="1" customWidth="1"/>
    <col min="13826" max="13826" width="19.42578125" style="47" bestFit="1" customWidth="1"/>
    <col min="13827" max="13827" width="18.42578125" style="47" bestFit="1" customWidth="1"/>
    <col min="13828" max="13828" width="17" style="47" bestFit="1" customWidth="1"/>
    <col min="13829" max="13829" width="19.42578125" style="47" bestFit="1" customWidth="1"/>
    <col min="13830" max="13830" width="23.7109375" style="47" bestFit="1" customWidth="1"/>
    <col min="13831" max="13831" width="24.85546875" style="47" bestFit="1" customWidth="1"/>
    <col min="13832" max="13832" width="22" style="47" bestFit="1" customWidth="1"/>
    <col min="13833" max="13833" width="16" style="47" bestFit="1" customWidth="1"/>
    <col min="13834" max="13834" width="15.7109375" style="47" bestFit="1" customWidth="1"/>
    <col min="13835" max="13835" width="17.85546875" style="47" bestFit="1" customWidth="1"/>
    <col min="13836" max="13836" width="9.42578125" style="47" bestFit="1" customWidth="1"/>
    <col min="13837" max="13837" width="10.28515625" style="47" bestFit="1" customWidth="1"/>
    <col min="13838" max="13838" width="19.140625" style="47" bestFit="1" customWidth="1"/>
    <col min="13839" max="13839" width="20" style="47" bestFit="1" customWidth="1"/>
    <col min="13840" max="13840" width="11.140625" style="47" bestFit="1" customWidth="1"/>
    <col min="13841" max="13841" width="23.7109375" style="47" bestFit="1" customWidth="1"/>
    <col min="13842" max="13842" width="21.28515625" style="47" bestFit="1" customWidth="1"/>
    <col min="13843" max="14080" width="19.28515625" style="47"/>
    <col min="14081" max="14081" width="13.140625" style="47" bestFit="1" customWidth="1"/>
    <col min="14082" max="14082" width="19.42578125" style="47" bestFit="1" customWidth="1"/>
    <col min="14083" max="14083" width="18.42578125" style="47" bestFit="1" customWidth="1"/>
    <col min="14084" max="14084" width="17" style="47" bestFit="1" customWidth="1"/>
    <col min="14085" max="14085" width="19.42578125" style="47" bestFit="1" customWidth="1"/>
    <col min="14086" max="14086" width="23.7109375" style="47" bestFit="1" customWidth="1"/>
    <col min="14087" max="14087" width="24.85546875" style="47" bestFit="1" customWidth="1"/>
    <col min="14088" max="14088" width="22" style="47" bestFit="1" customWidth="1"/>
    <col min="14089" max="14089" width="16" style="47" bestFit="1" customWidth="1"/>
    <col min="14090" max="14090" width="15.7109375" style="47" bestFit="1" customWidth="1"/>
    <col min="14091" max="14091" width="17.85546875" style="47" bestFit="1" customWidth="1"/>
    <col min="14092" max="14092" width="9.42578125" style="47" bestFit="1" customWidth="1"/>
    <col min="14093" max="14093" width="10.28515625" style="47" bestFit="1" customWidth="1"/>
    <col min="14094" max="14094" width="19.140625" style="47" bestFit="1" customWidth="1"/>
    <col min="14095" max="14095" width="20" style="47" bestFit="1" customWidth="1"/>
    <col min="14096" max="14096" width="11.140625" style="47" bestFit="1" customWidth="1"/>
    <col min="14097" max="14097" width="23.7109375" style="47" bestFit="1" customWidth="1"/>
    <col min="14098" max="14098" width="21.28515625" style="47" bestFit="1" customWidth="1"/>
    <col min="14099" max="14336" width="19.28515625" style="47"/>
    <col min="14337" max="14337" width="13.140625" style="47" bestFit="1" customWidth="1"/>
    <col min="14338" max="14338" width="19.42578125" style="47" bestFit="1" customWidth="1"/>
    <col min="14339" max="14339" width="18.42578125" style="47" bestFit="1" customWidth="1"/>
    <col min="14340" max="14340" width="17" style="47" bestFit="1" customWidth="1"/>
    <col min="14341" max="14341" width="19.42578125" style="47" bestFit="1" customWidth="1"/>
    <col min="14342" max="14342" width="23.7109375" style="47" bestFit="1" customWidth="1"/>
    <col min="14343" max="14343" width="24.85546875" style="47" bestFit="1" customWidth="1"/>
    <col min="14344" max="14344" width="22" style="47" bestFit="1" customWidth="1"/>
    <col min="14345" max="14345" width="16" style="47" bestFit="1" customWidth="1"/>
    <col min="14346" max="14346" width="15.7109375" style="47" bestFit="1" customWidth="1"/>
    <col min="14347" max="14347" width="17.85546875" style="47" bestFit="1" customWidth="1"/>
    <col min="14348" max="14348" width="9.42578125" style="47" bestFit="1" customWidth="1"/>
    <col min="14349" max="14349" width="10.28515625" style="47" bestFit="1" customWidth="1"/>
    <col min="14350" max="14350" width="19.140625" style="47" bestFit="1" customWidth="1"/>
    <col min="14351" max="14351" width="20" style="47" bestFit="1" customWidth="1"/>
    <col min="14352" max="14352" width="11.140625" style="47" bestFit="1" customWidth="1"/>
    <col min="14353" max="14353" width="23.7109375" style="47" bestFit="1" customWidth="1"/>
    <col min="14354" max="14354" width="21.28515625" style="47" bestFit="1" customWidth="1"/>
    <col min="14355" max="14592" width="19.28515625" style="47"/>
    <col min="14593" max="14593" width="13.140625" style="47" bestFit="1" customWidth="1"/>
    <col min="14594" max="14594" width="19.42578125" style="47" bestFit="1" customWidth="1"/>
    <col min="14595" max="14595" width="18.42578125" style="47" bestFit="1" customWidth="1"/>
    <col min="14596" max="14596" width="17" style="47" bestFit="1" customWidth="1"/>
    <col min="14597" max="14597" width="19.42578125" style="47" bestFit="1" customWidth="1"/>
    <col min="14598" max="14598" width="23.7109375" style="47" bestFit="1" customWidth="1"/>
    <col min="14599" max="14599" width="24.85546875" style="47" bestFit="1" customWidth="1"/>
    <col min="14600" max="14600" width="22" style="47" bestFit="1" customWidth="1"/>
    <col min="14601" max="14601" width="16" style="47" bestFit="1" customWidth="1"/>
    <col min="14602" max="14602" width="15.7109375" style="47" bestFit="1" customWidth="1"/>
    <col min="14603" max="14603" width="17.85546875" style="47" bestFit="1" customWidth="1"/>
    <col min="14604" max="14604" width="9.42578125" style="47" bestFit="1" customWidth="1"/>
    <col min="14605" max="14605" width="10.28515625" style="47" bestFit="1" customWidth="1"/>
    <col min="14606" max="14606" width="19.140625" style="47" bestFit="1" customWidth="1"/>
    <col min="14607" max="14607" width="20" style="47" bestFit="1" customWidth="1"/>
    <col min="14608" max="14608" width="11.140625" style="47" bestFit="1" customWidth="1"/>
    <col min="14609" max="14609" width="23.7109375" style="47" bestFit="1" customWidth="1"/>
    <col min="14610" max="14610" width="21.28515625" style="47" bestFit="1" customWidth="1"/>
    <col min="14611" max="14848" width="19.28515625" style="47"/>
    <col min="14849" max="14849" width="13.140625" style="47" bestFit="1" customWidth="1"/>
    <col min="14850" max="14850" width="19.42578125" style="47" bestFit="1" customWidth="1"/>
    <col min="14851" max="14851" width="18.42578125" style="47" bestFit="1" customWidth="1"/>
    <col min="14852" max="14852" width="17" style="47" bestFit="1" customWidth="1"/>
    <col min="14853" max="14853" width="19.42578125" style="47" bestFit="1" customWidth="1"/>
    <col min="14854" max="14854" width="23.7109375" style="47" bestFit="1" customWidth="1"/>
    <col min="14855" max="14855" width="24.85546875" style="47" bestFit="1" customWidth="1"/>
    <col min="14856" max="14856" width="22" style="47" bestFit="1" customWidth="1"/>
    <col min="14857" max="14857" width="16" style="47" bestFit="1" customWidth="1"/>
    <col min="14858" max="14858" width="15.7109375" style="47" bestFit="1" customWidth="1"/>
    <col min="14859" max="14859" width="17.85546875" style="47" bestFit="1" customWidth="1"/>
    <col min="14860" max="14860" width="9.42578125" style="47" bestFit="1" customWidth="1"/>
    <col min="14861" max="14861" width="10.28515625" style="47" bestFit="1" customWidth="1"/>
    <col min="14862" max="14862" width="19.140625" style="47" bestFit="1" customWidth="1"/>
    <col min="14863" max="14863" width="20" style="47" bestFit="1" customWidth="1"/>
    <col min="14864" max="14864" width="11.140625" style="47" bestFit="1" customWidth="1"/>
    <col min="14865" max="14865" width="23.7109375" style="47" bestFit="1" customWidth="1"/>
    <col min="14866" max="14866" width="21.28515625" style="47" bestFit="1" customWidth="1"/>
    <col min="14867" max="15104" width="19.28515625" style="47"/>
    <col min="15105" max="15105" width="13.140625" style="47" bestFit="1" customWidth="1"/>
    <col min="15106" max="15106" width="19.42578125" style="47" bestFit="1" customWidth="1"/>
    <col min="15107" max="15107" width="18.42578125" style="47" bestFit="1" customWidth="1"/>
    <col min="15108" max="15108" width="17" style="47" bestFit="1" customWidth="1"/>
    <col min="15109" max="15109" width="19.42578125" style="47" bestFit="1" customWidth="1"/>
    <col min="15110" max="15110" width="23.7109375" style="47" bestFit="1" customWidth="1"/>
    <col min="15111" max="15111" width="24.85546875" style="47" bestFit="1" customWidth="1"/>
    <col min="15112" max="15112" width="22" style="47" bestFit="1" customWidth="1"/>
    <col min="15113" max="15113" width="16" style="47" bestFit="1" customWidth="1"/>
    <col min="15114" max="15114" width="15.7109375" style="47" bestFit="1" customWidth="1"/>
    <col min="15115" max="15115" width="17.85546875" style="47" bestFit="1" customWidth="1"/>
    <col min="15116" max="15116" width="9.42578125" style="47" bestFit="1" customWidth="1"/>
    <col min="15117" max="15117" width="10.28515625" style="47" bestFit="1" customWidth="1"/>
    <col min="15118" max="15118" width="19.140625" style="47" bestFit="1" customWidth="1"/>
    <col min="15119" max="15119" width="20" style="47" bestFit="1" customWidth="1"/>
    <col min="15120" max="15120" width="11.140625" style="47" bestFit="1" customWidth="1"/>
    <col min="15121" max="15121" width="23.7109375" style="47" bestFit="1" customWidth="1"/>
    <col min="15122" max="15122" width="21.28515625" style="47" bestFit="1" customWidth="1"/>
    <col min="15123" max="15360" width="19.28515625" style="47"/>
    <col min="15361" max="15361" width="13.140625" style="47" bestFit="1" customWidth="1"/>
    <col min="15362" max="15362" width="19.42578125" style="47" bestFit="1" customWidth="1"/>
    <col min="15363" max="15363" width="18.42578125" style="47" bestFit="1" customWidth="1"/>
    <col min="15364" max="15364" width="17" style="47" bestFit="1" customWidth="1"/>
    <col min="15365" max="15365" width="19.42578125" style="47" bestFit="1" customWidth="1"/>
    <col min="15366" max="15366" width="23.7109375" style="47" bestFit="1" customWidth="1"/>
    <col min="15367" max="15367" width="24.85546875" style="47" bestFit="1" customWidth="1"/>
    <col min="15368" max="15368" width="22" style="47" bestFit="1" customWidth="1"/>
    <col min="15369" max="15369" width="16" style="47" bestFit="1" customWidth="1"/>
    <col min="15370" max="15370" width="15.7109375" style="47" bestFit="1" customWidth="1"/>
    <col min="15371" max="15371" width="17.85546875" style="47" bestFit="1" customWidth="1"/>
    <col min="15372" max="15372" width="9.42578125" style="47" bestFit="1" customWidth="1"/>
    <col min="15373" max="15373" width="10.28515625" style="47" bestFit="1" customWidth="1"/>
    <col min="15374" max="15374" width="19.140625" style="47" bestFit="1" customWidth="1"/>
    <col min="15375" max="15375" width="20" style="47" bestFit="1" customWidth="1"/>
    <col min="15376" max="15376" width="11.140625" style="47" bestFit="1" customWidth="1"/>
    <col min="15377" max="15377" width="23.7109375" style="47" bestFit="1" customWidth="1"/>
    <col min="15378" max="15378" width="21.28515625" style="47" bestFit="1" customWidth="1"/>
    <col min="15379" max="15616" width="19.28515625" style="47"/>
    <col min="15617" max="15617" width="13.140625" style="47" bestFit="1" customWidth="1"/>
    <col min="15618" max="15618" width="19.42578125" style="47" bestFit="1" customWidth="1"/>
    <col min="15619" max="15619" width="18.42578125" style="47" bestFit="1" customWidth="1"/>
    <col min="15620" max="15620" width="17" style="47" bestFit="1" customWidth="1"/>
    <col min="15621" max="15621" width="19.42578125" style="47" bestFit="1" customWidth="1"/>
    <col min="15622" max="15622" width="23.7109375" style="47" bestFit="1" customWidth="1"/>
    <col min="15623" max="15623" width="24.85546875" style="47" bestFit="1" customWidth="1"/>
    <col min="15624" max="15624" width="22" style="47" bestFit="1" customWidth="1"/>
    <col min="15625" max="15625" width="16" style="47" bestFit="1" customWidth="1"/>
    <col min="15626" max="15626" width="15.7109375" style="47" bestFit="1" customWidth="1"/>
    <col min="15627" max="15627" width="17.85546875" style="47" bestFit="1" customWidth="1"/>
    <col min="15628" max="15628" width="9.42578125" style="47" bestFit="1" customWidth="1"/>
    <col min="15629" max="15629" width="10.28515625" style="47" bestFit="1" customWidth="1"/>
    <col min="15630" max="15630" width="19.140625" style="47" bestFit="1" customWidth="1"/>
    <col min="15631" max="15631" width="20" style="47" bestFit="1" customWidth="1"/>
    <col min="15632" max="15632" width="11.140625" style="47" bestFit="1" customWidth="1"/>
    <col min="15633" max="15633" width="23.7109375" style="47" bestFit="1" customWidth="1"/>
    <col min="15634" max="15634" width="21.28515625" style="47" bestFit="1" customWidth="1"/>
    <col min="15635" max="15872" width="19.28515625" style="47"/>
    <col min="15873" max="15873" width="13.140625" style="47" bestFit="1" customWidth="1"/>
    <col min="15874" max="15874" width="19.42578125" style="47" bestFit="1" customWidth="1"/>
    <col min="15875" max="15875" width="18.42578125" style="47" bestFit="1" customWidth="1"/>
    <col min="15876" max="15876" width="17" style="47" bestFit="1" customWidth="1"/>
    <col min="15877" max="15877" width="19.42578125" style="47" bestFit="1" customWidth="1"/>
    <col min="15878" max="15878" width="23.7109375" style="47" bestFit="1" customWidth="1"/>
    <col min="15879" max="15879" width="24.85546875" style="47" bestFit="1" customWidth="1"/>
    <col min="15880" max="15880" width="22" style="47" bestFit="1" customWidth="1"/>
    <col min="15881" max="15881" width="16" style="47" bestFit="1" customWidth="1"/>
    <col min="15882" max="15882" width="15.7109375" style="47" bestFit="1" customWidth="1"/>
    <col min="15883" max="15883" width="17.85546875" style="47" bestFit="1" customWidth="1"/>
    <col min="15884" max="15884" width="9.42578125" style="47" bestFit="1" customWidth="1"/>
    <col min="15885" max="15885" width="10.28515625" style="47" bestFit="1" customWidth="1"/>
    <col min="15886" max="15886" width="19.140625" style="47" bestFit="1" customWidth="1"/>
    <col min="15887" max="15887" width="20" style="47" bestFit="1" customWidth="1"/>
    <col min="15888" max="15888" width="11.140625" style="47" bestFit="1" customWidth="1"/>
    <col min="15889" max="15889" width="23.7109375" style="47" bestFit="1" customWidth="1"/>
    <col min="15890" max="15890" width="21.28515625" style="47" bestFit="1" customWidth="1"/>
    <col min="15891" max="16128" width="19.28515625" style="47"/>
    <col min="16129" max="16129" width="13.140625" style="47" bestFit="1" customWidth="1"/>
    <col min="16130" max="16130" width="19.42578125" style="47" bestFit="1" customWidth="1"/>
    <col min="16131" max="16131" width="18.42578125" style="47" bestFit="1" customWidth="1"/>
    <col min="16132" max="16132" width="17" style="47" bestFit="1" customWidth="1"/>
    <col min="16133" max="16133" width="19.42578125" style="47" bestFit="1" customWidth="1"/>
    <col min="16134" max="16134" width="23.7109375" style="47" bestFit="1" customWidth="1"/>
    <col min="16135" max="16135" width="24.85546875" style="47" bestFit="1" customWidth="1"/>
    <col min="16136" max="16136" width="22" style="47" bestFit="1" customWidth="1"/>
    <col min="16137" max="16137" width="16" style="47" bestFit="1" customWidth="1"/>
    <col min="16138" max="16138" width="15.7109375" style="47" bestFit="1" customWidth="1"/>
    <col min="16139" max="16139" width="17.85546875" style="47" bestFit="1" customWidth="1"/>
    <col min="16140" max="16140" width="9.42578125" style="47" bestFit="1" customWidth="1"/>
    <col min="16141" max="16141" width="10.28515625" style="47" bestFit="1" customWidth="1"/>
    <col min="16142" max="16142" width="19.140625" style="47" bestFit="1" customWidth="1"/>
    <col min="16143" max="16143" width="20" style="47" bestFit="1" customWidth="1"/>
    <col min="16144" max="16144" width="11.140625" style="47" bestFit="1" customWidth="1"/>
    <col min="16145" max="16145" width="23.7109375" style="47" bestFit="1" customWidth="1"/>
    <col min="16146" max="16146" width="21.28515625" style="47" bestFit="1" customWidth="1"/>
    <col min="16147" max="16384" width="19.28515625" style="47"/>
  </cols>
  <sheetData>
    <row r="1" spans="1:18" ht="76.5" customHeight="1" x14ac:dyDescent="0.2">
      <c r="A1" s="45" t="s">
        <v>136</v>
      </c>
      <c r="B1" s="45" t="s">
        <v>137</v>
      </c>
      <c r="C1" s="45" t="s">
        <v>138</v>
      </c>
      <c r="D1" s="45" t="s">
        <v>139</v>
      </c>
      <c r="E1" s="45" t="s">
        <v>140</v>
      </c>
      <c r="F1" s="45" t="s">
        <v>141</v>
      </c>
      <c r="G1" s="45" t="s">
        <v>142</v>
      </c>
      <c r="H1" s="45" t="s">
        <v>143</v>
      </c>
      <c r="I1" s="45" t="s">
        <v>144</v>
      </c>
      <c r="J1" s="45" t="s">
        <v>145</v>
      </c>
      <c r="K1" s="45" t="s">
        <v>146</v>
      </c>
      <c r="L1" s="45" t="s">
        <v>147</v>
      </c>
      <c r="M1" s="45" t="s">
        <v>148</v>
      </c>
      <c r="N1" s="45" t="s">
        <v>149</v>
      </c>
      <c r="O1" s="45" t="s">
        <v>150</v>
      </c>
      <c r="P1" s="45" t="s">
        <v>151</v>
      </c>
      <c r="Q1" s="46" t="s">
        <v>152</v>
      </c>
      <c r="R1" s="45" t="s">
        <v>174</v>
      </c>
    </row>
    <row r="2" spans="1:18" x14ac:dyDescent="0.2">
      <c r="A2" s="50" t="s">
        <v>7</v>
      </c>
      <c r="B2" s="51">
        <v>0.3</v>
      </c>
      <c r="C2" s="50" t="s">
        <v>153</v>
      </c>
      <c r="D2" s="52">
        <v>16.53</v>
      </c>
      <c r="E2" s="53"/>
      <c r="F2" s="53"/>
      <c r="G2" s="53"/>
      <c r="H2" s="53"/>
      <c r="I2" s="53"/>
      <c r="J2" s="53"/>
      <c r="K2" s="53"/>
      <c r="L2" s="53"/>
      <c r="M2" s="53" t="s">
        <v>154</v>
      </c>
      <c r="N2" s="53"/>
      <c r="O2" s="53"/>
      <c r="P2" s="53"/>
      <c r="Q2" s="54"/>
      <c r="R2" s="54" t="s">
        <v>175</v>
      </c>
    </row>
    <row r="3" spans="1:18" x14ac:dyDescent="0.2">
      <c r="A3" s="78" t="s">
        <v>8</v>
      </c>
      <c r="B3" s="55">
        <v>0.3</v>
      </c>
      <c r="C3" s="78" t="s">
        <v>153</v>
      </c>
      <c r="D3" s="56">
        <v>12</v>
      </c>
      <c r="E3" s="57" t="s">
        <v>154</v>
      </c>
      <c r="F3" s="57" t="s">
        <v>183</v>
      </c>
      <c r="G3" s="57"/>
      <c r="H3" s="57"/>
      <c r="I3" s="57"/>
      <c r="J3" s="57"/>
      <c r="K3" s="57"/>
      <c r="L3" s="57"/>
      <c r="M3" s="57"/>
      <c r="N3" s="57"/>
      <c r="O3" s="57"/>
      <c r="P3" s="57"/>
      <c r="Q3" s="58" t="s">
        <v>187</v>
      </c>
      <c r="R3" s="59" t="s">
        <v>175</v>
      </c>
    </row>
    <row r="4" spans="1:18" x14ac:dyDescent="0.2">
      <c r="A4" s="50" t="s">
        <v>9</v>
      </c>
      <c r="B4" s="51">
        <v>0.3</v>
      </c>
      <c r="C4" s="50" t="s">
        <v>153</v>
      </c>
      <c r="D4" s="52">
        <v>16.53</v>
      </c>
      <c r="E4" s="53"/>
      <c r="F4" s="53"/>
      <c r="G4" s="53"/>
      <c r="H4" s="53" t="s">
        <v>154</v>
      </c>
      <c r="I4" s="53"/>
      <c r="J4" s="53"/>
      <c r="K4" s="53" t="s">
        <v>154</v>
      </c>
      <c r="L4" s="53"/>
      <c r="M4" s="53" t="s">
        <v>154</v>
      </c>
      <c r="N4" s="53"/>
      <c r="O4" s="53"/>
      <c r="P4" s="53"/>
      <c r="Q4" s="54"/>
      <c r="R4" s="54" t="s">
        <v>175</v>
      </c>
    </row>
    <row r="5" spans="1:18" x14ac:dyDescent="0.2">
      <c r="A5" s="78" t="s">
        <v>10</v>
      </c>
      <c r="B5" s="60" t="s">
        <v>155</v>
      </c>
      <c r="C5" s="78" t="s">
        <v>153</v>
      </c>
      <c r="D5" s="57"/>
      <c r="E5" s="57" t="s">
        <v>154</v>
      </c>
      <c r="F5" s="57" t="s">
        <v>183</v>
      </c>
      <c r="G5" s="57"/>
      <c r="H5" s="57" t="s">
        <v>154</v>
      </c>
      <c r="I5" s="57" t="s">
        <v>154</v>
      </c>
      <c r="J5" s="57" t="s">
        <v>154</v>
      </c>
      <c r="K5" s="57"/>
      <c r="L5" s="57" t="s">
        <v>154</v>
      </c>
      <c r="M5" s="57" t="s">
        <v>154</v>
      </c>
      <c r="N5" s="57"/>
      <c r="O5" s="57"/>
      <c r="P5" s="57" t="s">
        <v>154</v>
      </c>
      <c r="Q5" s="58" t="s">
        <v>154</v>
      </c>
      <c r="R5" s="59" t="s">
        <v>176</v>
      </c>
    </row>
    <row r="6" spans="1:18" x14ac:dyDescent="0.2">
      <c r="A6" s="50" t="s">
        <v>11</v>
      </c>
      <c r="B6" s="51">
        <v>0.3</v>
      </c>
      <c r="C6" s="50" t="s">
        <v>153</v>
      </c>
      <c r="D6" s="61">
        <v>17</v>
      </c>
      <c r="E6" s="53" t="s">
        <v>154</v>
      </c>
      <c r="F6" s="53"/>
      <c r="G6" s="53" t="s">
        <v>154</v>
      </c>
      <c r="H6" s="53"/>
      <c r="I6" s="53"/>
      <c r="J6" s="53"/>
      <c r="K6" s="53"/>
      <c r="L6" s="53"/>
      <c r="M6" s="53" t="s">
        <v>154</v>
      </c>
      <c r="N6" s="53"/>
      <c r="O6" s="53"/>
      <c r="P6" s="53" t="s">
        <v>154</v>
      </c>
      <c r="Q6" s="54"/>
      <c r="R6" s="54" t="s">
        <v>175</v>
      </c>
    </row>
    <row r="7" spans="1:18" x14ac:dyDescent="0.2">
      <c r="A7" s="78" t="s">
        <v>12</v>
      </c>
      <c r="B7" s="55">
        <v>0.3</v>
      </c>
      <c r="C7" s="78" t="s">
        <v>153</v>
      </c>
      <c r="D7" s="62">
        <v>16.5</v>
      </c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8"/>
      <c r="R7" s="59" t="s">
        <v>175</v>
      </c>
    </row>
    <row r="8" spans="1:18" x14ac:dyDescent="0.2">
      <c r="A8" s="50" t="s">
        <v>13</v>
      </c>
      <c r="B8" s="51">
        <v>0.2</v>
      </c>
      <c r="C8" s="50" t="s">
        <v>153</v>
      </c>
      <c r="D8" s="61">
        <v>17</v>
      </c>
      <c r="E8" s="53" t="s">
        <v>154</v>
      </c>
      <c r="F8" s="53" t="s">
        <v>183</v>
      </c>
      <c r="G8" s="53" t="s">
        <v>154</v>
      </c>
      <c r="H8" s="53"/>
      <c r="I8" s="53" t="s">
        <v>154</v>
      </c>
      <c r="J8" s="53"/>
      <c r="K8" s="53"/>
      <c r="L8" s="53"/>
      <c r="M8" s="53" t="s">
        <v>154</v>
      </c>
      <c r="N8" s="53"/>
      <c r="O8" s="53"/>
      <c r="P8" s="53"/>
      <c r="Q8" s="54"/>
      <c r="R8" s="54" t="s">
        <v>176</v>
      </c>
    </row>
    <row r="9" spans="1:18" x14ac:dyDescent="0.2">
      <c r="A9" s="78" t="s">
        <v>14</v>
      </c>
      <c r="B9" s="55" t="s">
        <v>177</v>
      </c>
      <c r="C9" s="78" t="s">
        <v>153</v>
      </c>
      <c r="D9" s="57"/>
      <c r="E9" s="57"/>
      <c r="F9" s="57"/>
      <c r="G9" s="57"/>
      <c r="H9" s="57" t="s">
        <v>154</v>
      </c>
      <c r="I9" s="57"/>
      <c r="J9" s="57"/>
      <c r="K9" s="57"/>
      <c r="L9" s="57" t="s">
        <v>154</v>
      </c>
      <c r="M9" s="57" t="s">
        <v>154</v>
      </c>
      <c r="N9" s="57"/>
      <c r="O9" s="57"/>
      <c r="P9" s="57"/>
      <c r="Q9" s="58"/>
      <c r="R9" s="59" t="s">
        <v>175</v>
      </c>
    </row>
    <row r="10" spans="1:18" x14ac:dyDescent="0.2">
      <c r="A10" s="50" t="s">
        <v>15</v>
      </c>
      <c r="B10" s="51">
        <v>0.2</v>
      </c>
      <c r="C10" s="50" t="s">
        <v>153</v>
      </c>
      <c r="D10" s="52">
        <v>16.53</v>
      </c>
      <c r="E10" s="53"/>
      <c r="F10" s="53"/>
      <c r="G10" s="53"/>
      <c r="H10" s="63"/>
      <c r="I10" s="53"/>
      <c r="J10" s="53"/>
      <c r="K10" s="53"/>
      <c r="L10" s="53"/>
      <c r="M10" s="53" t="s">
        <v>154</v>
      </c>
      <c r="N10" s="53"/>
      <c r="O10" s="53"/>
      <c r="P10" s="53"/>
      <c r="Q10" s="54" t="s">
        <v>154</v>
      </c>
      <c r="R10" s="54" t="s">
        <v>175</v>
      </c>
    </row>
    <row r="11" spans="1:18" x14ac:dyDescent="0.2">
      <c r="A11" s="78" t="s">
        <v>16</v>
      </c>
      <c r="B11" s="55">
        <v>0.2</v>
      </c>
      <c r="C11" s="78" t="s">
        <v>153</v>
      </c>
      <c r="D11" s="57"/>
      <c r="E11" s="57"/>
      <c r="F11" s="57"/>
      <c r="G11" s="57"/>
      <c r="H11" s="57"/>
      <c r="I11" s="57"/>
      <c r="J11" s="57"/>
      <c r="K11" s="57"/>
      <c r="L11" s="57"/>
      <c r="M11" s="57" t="s">
        <v>154</v>
      </c>
      <c r="N11" s="57"/>
      <c r="O11" s="57"/>
      <c r="P11" s="64"/>
      <c r="Q11" s="65"/>
      <c r="R11" s="59" t="s">
        <v>175</v>
      </c>
    </row>
    <row r="12" spans="1:18" x14ac:dyDescent="0.2">
      <c r="A12" s="50" t="s">
        <v>17</v>
      </c>
      <c r="B12" s="51">
        <v>0.3</v>
      </c>
      <c r="C12" s="50" t="s">
        <v>153</v>
      </c>
      <c r="D12" s="53"/>
      <c r="E12" s="53"/>
      <c r="F12" s="53"/>
      <c r="G12" s="53"/>
      <c r="H12" s="53" t="s">
        <v>154</v>
      </c>
      <c r="I12" s="53"/>
      <c r="J12" s="53"/>
      <c r="K12" s="53"/>
      <c r="L12" s="53"/>
      <c r="M12" s="53" t="s">
        <v>154</v>
      </c>
      <c r="N12" s="53"/>
      <c r="O12" s="53"/>
      <c r="P12" s="53"/>
      <c r="Q12" s="54"/>
      <c r="R12" s="54" t="s">
        <v>176</v>
      </c>
    </row>
    <row r="13" spans="1:18" x14ac:dyDescent="0.2">
      <c r="A13" s="78" t="s">
        <v>18</v>
      </c>
      <c r="B13" s="55">
        <v>0.3</v>
      </c>
      <c r="C13" s="78" t="s">
        <v>153</v>
      </c>
      <c r="D13" s="56">
        <v>17</v>
      </c>
      <c r="E13" s="57" t="s">
        <v>154</v>
      </c>
      <c r="F13" s="66" t="s">
        <v>183</v>
      </c>
      <c r="G13" s="57" t="s">
        <v>154</v>
      </c>
      <c r="H13" s="57"/>
      <c r="I13" s="57" t="s">
        <v>154</v>
      </c>
      <c r="J13" s="57" t="s">
        <v>154</v>
      </c>
      <c r="K13" s="57"/>
      <c r="L13" s="57" t="s">
        <v>154</v>
      </c>
      <c r="M13" s="57" t="s">
        <v>154</v>
      </c>
      <c r="N13" s="57"/>
      <c r="O13" s="67"/>
      <c r="P13" s="57"/>
      <c r="Q13" s="58" t="s">
        <v>154</v>
      </c>
      <c r="R13" s="59" t="s">
        <v>176</v>
      </c>
    </row>
    <row r="14" spans="1:18" x14ac:dyDescent="0.2">
      <c r="A14" s="50" t="s">
        <v>19</v>
      </c>
      <c r="B14" s="51">
        <v>0.3</v>
      </c>
      <c r="C14" s="50" t="s">
        <v>153</v>
      </c>
      <c r="D14" s="53"/>
      <c r="E14" s="53"/>
      <c r="F14" s="53"/>
      <c r="G14" s="53"/>
      <c r="H14" s="53" t="s">
        <v>154</v>
      </c>
      <c r="I14" s="53"/>
      <c r="J14" s="53"/>
      <c r="K14" s="53"/>
      <c r="L14" s="53"/>
      <c r="M14" s="53"/>
      <c r="N14" s="53"/>
      <c r="O14" s="53"/>
      <c r="P14" s="53"/>
      <c r="Q14" s="54"/>
      <c r="R14" s="54" t="s">
        <v>175</v>
      </c>
    </row>
    <row r="15" spans="1:18" x14ac:dyDescent="0.2">
      <c r="A15" s="78" t="s">
        <v>20</v>
      </c>
      <c r="B15" s="55">
        <v>0.2</v>
      </c>
      <c r="C15" s="78" t="s">
        <v>153</v>
      </c>
      <c r="D15" s="68">
        <v>16.53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8" t="s">
        <v>154</v>
      </c>
      <c r="R15" s="59" t="s">
        <v>175</v>
      </c>
    </row>
    <row r="16" spans="1:18" x14ac:dyDescent="0.2">
      <c r="A16" s="50" t="s">
        <v>21</v>
      </c>
      <c r="B16" s="51">
        <v>0.3</v>
      </c>
      <c r="C16" s="50" t="s">
        <v>153</v>
      </c>
      <c r="D16" s="52">
        <v>16.5</v>
      </c>
      <c r="E16" s="53"/>
      <c r="F16" s="53"/>
      <c r="G16" s="53"/>
      <c r="H16" s="53"/>
      <c r="I16" s="53"/>
      <c r="J16" s="53"/>
      <c r="K16" s="53"/>
      <c r="L16" s="53"/>
      <c r="M16" s="53" t="s">
        <v>154</v>
      </c>
      <c r="N16" s="53"/>
      <c r="O16" s="53"/>
      <c r="P16" s="53"/>
      <c r="Q16" s="54" t="s">
        <v>154</v>
      </c>
      <c r="R16" s="54" t="s">
        <v>175</v>
      </c>
    </row>
    <row r="17" spans="1:18" x14ac:dyDescent="0.2">
      <c r="A17" s="78" t="s">
        <v>22</v>
      </c>
      <c r="B17" s="55">
        <v>0.3</v>
      </c>
      <c r="C17" s="78" t="s">
        <v>153</v>
      </c>
      <c r="D17" s="56">
        <v>3</v>
      </c>
      <c r="E17" s="57"/>
      <c r="F17" s="57"/>
      <c r="G17" s="57"/>
      <c r="H17" s="57"/>
      <c r="I17" s="57"/>
      <c r="J17" s="57"/>
      <c r="K17" s="57"/>
      <c r="L17" s="57"/>
      <c r="M17" s="57" t="s">
        <v>154</v>
      </c>
      <c r="N17" s="57"/>
      <c r="O17" s="57"/>
      <c r="P17" s="64"/>
      <c r="Q17" s="65"/>
      <c r="R17" s="59" t="s">
        <v>175</v>
      </c>
    </row>
    <row r="18" spans="1:18" x14ac:dyDescent="0.2">
      <c r="A18" s="50" t="s">
        <v>23</v>
      </c>
      <c r="B18" s="51">
        <v>0.3</v>
      </c>
      <c r="C18" s="50" t="s">
        <v>153</v>
      </c>
      <c r="D18" s="61">
        <v>12</v>
      </c>
      <c r="E18" s="53"/>
      <c r="F18" s="53"/>
      <c r="G18" s="53"/>
      <c r="H18" s="53" t="s">
        <v>154</v>
      </c>
      <c r="I18" s="53" t="s">
        <v>154</v>
      </c>
      <c r="J18" s="53" t="s">
        <v>154</v>
      </c>
      <c r="K18" s="53" t="s">
        <v>154</v>
      </c>
      <c r="L18" s="53"/>
      <c r="M18" s="53"/>
      <c r="N18" s="53"/>
      <c r="O18" s="53"/>
      <c r="P18" s="53" t="s">
        <v>154</v>
      </c>
      <c r="Q18" s="53"/>
      <c r="R18" s="53" t="s">
        <v>175</v>
      </c>
    </row>
    <row r="19" spans="1:18" x14ac:dyDescent="0.2">
      <c r="A19" s="69" t="s">
        <v>24</v>
      </c>
      <c r="B19" s="70">
        <v>0.3</v>
      </c>
      <c r="C19" s="69" t="s">
        <v>153</v>
      </c>
      <c r="D19" s="71">
        <v>12</v>
      </c>
      <c r="E19" s="66" t="s">
        <v>154</v>
      </c>
      <c r="F19" s="66" t="s">
        <v>154</v>
      </c>
      <c r="G19" s="66" t="s">
        <v>154</v>
      </c>
      <c r="H19" s="66"/>
      <c r="I19" s="66"/>
      <c r="J19" s="66"/>
      <c r="K19" s="66"/>
      <c r="L19" s="66"/>
      <c r="M19" s="66" t="s">
        <v>154</v>
      </c>
      <c r="N19" s="66"/>
      <c r="O19" s="66"/>
      <c r="P19" s="66"/>
      <c r="Q19" s="72"/>
      <c r="R19" s="59" t="s">
        <v>176</v>
      </c>
    </row>
    <row r="20" spans="1:18" x14ac:dyDescent="0.2">
      <c r="A20" s="50" t="s">
        <v>25</v>
      </c>
      <c r="B20" s="51">
        <v>0</v>
      </c>
      <c r="C20" s="50" t="s">
        <v>153</v>
      </c>
      <c r="D20" s="53"/>
      <c r="E20" s="53"/>
      <c r="F20" s="53"/>
      <c r="G20" s="53"/>
      <c r="H20" s="53" t="s">
        <v>154</v>
      </c>
      <c r="I20" s="53"/>
      <c r="J20" s="53"/>
      <c r="K20" s="53"/>
      <c r="L20" s="53"/>
      <c r="M20" s="53" t="s">
        <v>154</v>
      </c>
      <c r="N20" s="53"/>
      <c r="O20" s="53" t="s">
        <v>154</v>
      </c>
      <c r="P20" s="53" t="s">
        <v>154</v>
      </c>
      <c r="Q20" s="54"/>
      <c r="R20" s="54" t="s">
        <v>175</v>
      </c>
    </row>
    <row r="21" spans="1:18" x14ac:dyDescent="0.2">
      <c r="A21" s="69" t="s">
        <v>26</v>
      </c>
      <c r="B21" s="70">
        <v>0.2</v>
      </c>
      <c r="C21" s="69" t="s">
        <v>153</v>
      </c>
      <c r="D21" s="71">
        <v>17</v>
      </c>
      <c r="E21" s="66" t="s">
        <v>154</v>
      </c>
      <c r="F21" s="66" t="s">
        <v>154</v>
      </c>
      <c r="G21" s="66"/>
      <c r="H21" s="66" t="s">
        <v>154</v>
      </c>
      <c r="I21" s="66" t="s">
        <v>154</v>
      </c>
      <c r="J21" s="66" t="s">
        <v>154</v>
      </c>
      <c r="K21" s="66"/>
      <c r="L21" s="66" t="s">
        <v>154</v>
      </c>
      <c r="M21" s="66" t="s">
        <v>154</v>
      </c>
      <c r="N21" s="66"/>
      <c r="O21" s="66"/>
      <c r="P21" s="66"/>
      <c r="Q21" s="66"/>
      <c r="R21" s="59" t="s">
        <v>176</v>
      </c>
    </row>
    <row r="22" spans="1:18" x14ac:dyDescent="0.2">
      <c r="A22" s="50" t="s">
        <v>27</v>
      </c>
      <c r="B22" s="51">
        <v>0.2</v>
      </c>
      <c r="C22" s="50" t="s">
        <v>156</v>
      </c>
      <c r="D22" s="52">
        <v>16.53</v>
      </c>
      <c r="E22" s="53" t="s">
        <v>154</v>
      </c>
      <c r="F22" s="53" t="s">
        <v>154</v>
      </c>
      <c r="G22" s="53" t="s">
        <v>154</v>
      </c>
      <c r="H22" s="53"/>
      <c r="I22" s="53"/>
      <c r="J22" s="53"/>
      <c r="K22" s="53"/>
      <c r="L22" s="53" t="s">
        <v>154</v>
      </c>
      <c r="M22" s="53" t="s">
        <v>154</v>
      </c>
      <c r="N22" s="53"/>
      <c r="O22" s="53"/>
      <c r="P22" s="53"/>
      <c r="Q22" s="53" t="s">
        <v>184</v>
      </c>
      <c r="R22" s="54" t="s">
        <v>175</v>
      </c>
    </row>
    <row r="23" spans="1:18" x14ac:dyDescent="0.2">
      <c r="A23" s="69" t="s">
        <v>28</v>
      </c>
      <c r="B23" s="70">
        <v>0.3</v>
      </c>
      <c r="C23" s="69" t="s">
        <v>153</v>
      </c>
      <c r="D23" s="66"/>
      <c r="E23" s="66"/>
      <c r="F23" s="66"/>
      <c r="G23" s="66"/>
      <c r="H23" s="66"/>
      <c r="I23" s="66"/>
      <c r="J23" s="66"/>
      <c r="K23" s="66"/>
      <c r="L23" s="66"/>
      <c r="M23" s="66" t="s">
        <v>154</v>
      </c>
      <c r="N23" s="66"/>
      <c r="O23" s="66"/>
      <c r="P23" s="66"/>
      <c r="Q23" s="66"/>
      <c r="R23" s="59" t="s">
        <v>175</v>
      </c>
    </row>
    <row r="24" spans="1:18" x14ac:dyDescent="0.2">
      <c r="A24" s="50" t="s">
        <v>29</v>
      </c>
      <c r="B24" s="51">
        <v>0.3</v>
      </c>
      <c r="C24" s="50" t="s">
        <v>153</v>
      </c>
      <c r="D24" s="61">
        <v>17</v>
      </c>
      <c r="E24" s="53" t="s">
        <v>154</v>
      </c>
      <c r="F24" s="53" t="s">
        <v>154</v>
      </c>
      <c r="G24" s="53" t="s">
        <v>154</v>
      </c>
      <c r="H24" s="53" t="s">
        <v>154</v>
      </c>
      <c r="I24" s="53" t="s">
        <v>154</v>
      </c>
      <c r="J24" s="53" t="s">
        <v>154</v>
      </c>
      <c r="K24" s="53"/>
      <c r="L24" s="53" t="s">
        <v>154</v>
      </c>
      <c r="M24" s="53" t="s">
        <v>154</v>
      </c>
      <c r="N24" s="53"/>
      <c r="O24" s="53"/>
      <c r="P24" s="53"/>
      <c r="Q24" s="53"/>
      <c r="R24" s="54" t="s">
        <v>175</v>
      </c>
    </row>
    <row r="25" spans="1:18" x14ac:dyDescent="0.2">
      <c r="A25" s="69" t="s">
        <v>30</v>
      </c>
      <c r="B25" s="70">
        <v>0.2</v>
      </c>
      <c r="C25" s="69" t="s">
        <v>153</v>
      </c>
      <c r="D25" s="68">
        <v>10.33</v>
      </c>
      <c r="E25" s="66"/>
      <c r="F25" s="66"/>
      <c r="G25" s="66"/>
      <c r="H25" s="66"/>
      <c r="I25" s="66"/>
      <c r="J25" s="66"/>
      <c r="K25" s="66"/>
      <c r="L25" s="66"/>
      <c r="M25" s="66" t="s">
        <v>154</v>
      </c>
      <c r="N25" s="66"/>
      <c r="O25" s="66"/>
      <c r="P25" s="66"/>
      <c r="Q25" s="66"/>
      <c r="R25" s="59" t="s">
        <v>175</v>
      </c>
    </row>
    <row r="26" spans="1:18" x14ac:dyDescent="0.2">
      <c r="A26" s="50" t="s">
        <v>31</v>
      </c>
      <c r="B26" s="51">
        <v>0.3</v>
      </c>
      <c r="C26" s="50" t="s">
        <v>153</v>
      </c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4" t="s">
        <v>175</v>
      </c>
    </row>
    <row r="27" spans="1:18" x14ac:dyDescent="0.2">
      <c r="A27" s="69" t="s">
        <v>32</v>
      </c>
      <c r="B27" s="70">
        <v>0.3</v>
      </c>
      <c r="C27" s="69" t="s">
        <v>153</v>
      </c>
      <c r="D27" s="68">
        <v>12</v>
      </c>
      <c r="E27" s="66" t="s">
        <v>154</v>
      </c>
      <c r="F27" s="66"/>
      <c r="G27" s="66"/>
      <c r="H27" s="66" t="s">
        <v>154</v>
      </c>
      <c r="I27" s="66"/>
      <c r="J27" s="66"/>
      <c r="K27" s="66"/>
      <c r="L27" s="66" t="s">
        <v>154</v>
      </c>
      <c r="M27" s="66" t="s">
        <v>154</v>
      </c>
      <c r="N27" s="66"/>
      <c r="O27" s="66"/>
      <c r="P27" s="66"/>
      <c r="Q27" s="66" t="s">
        <v>154</v>
      </c>
      <c r="R27" s="59" t="s">
        <v>175</v>
      </c>
    </row>
    <row r="28" spans="1:18" x14ac:dyDescent="0.2">
      <c r="A28" s="50" t="s">
        <v>33</v>
      </c>
      <c r="B28" s="51">
        <v>0.3</v>
      </c>
      <c r="C28" s="50" t="s">
        <v>153</v>
      </c>
      <c r="D28" s="52">
        <v>10.33</v>
      </c>
      <c r="E28" s="53"/>
      <c r="F28" s="53"/>
      <c r="G28" s="53"/>
      <c r="H28" s="53" t="s">
        <v>154</v>
      </c>
      <c r="I28" s="53"/>
      <c r="J28" s="53"/>
      <c r="K28" s="53"/>
      <c r="L28" s="53"/>
      <c r="M28" s="53" t="s">
        <v>154</v>
      </c>
      <c r="N28" s="53"/>
      <c r="O28" s="53"/>
      <c r="P28" s="53"/>
      <c r="Q28" s="53" t="s">
        <v>154</v>
      </c>
      <c r="R28" s="54" t="s">
        <v>176</v>
      </c>
    </row>
    <row r="29" spans="1:18" x14ac:dyDescent="0.2">
      <c r="A29" s="69" t="s">
        <v>34</v>
      </c>
      <c r="B29" s="70">
        <v>0.3</v>
      </c>
      <c r="C29" s="69" t="s">
        <v>153</v>
      </c>
      <c r="D29" s="71">
        <v>12</v>
      </c>
      <c r="E29" s="66" t="s">
        <v>154</v>
      </c>
      <c r="F29" s="66" t="s">
        <v>154</v>
      </c>
      <c r="G29" s="66" t="s">
        <v>154</v>
      </c>
      <c r="H29" s="66" t="s">
        <v>154</v>
      </c>
      <c r="I29" s="66" t="s">
        <v>154</v>
      </c>
      <c r="J29" s="66" t="s">
        <v>154</v>
      </c>
      <c r="K29" s="66" t="s">
        <v>154</v>
      </c>
      <c r="L29" s="66"/>
      <c r="M29" s="66" t="s">
        <v>154</v>
      </c>
      <c r="N29" s="66"/>
      <c r="O29" s="66"/>
      <c r="P29" s="66"/>
      <c r="Q29" s="66"/>
      <c r="R29" s="59" t="s">
        <v>176</v>
      </c>
    </row>
    <row r="30" spans="1:18" x14ac:dyDescent="0.2">
      <c r="A30" s="50" t="s">
        <v>35</v>
      </c>
      <c r="B30" s="51">
        <v>0.3</v>
      </c>
      <c r="C30" s="50" t="s">
        <v>153</v>
      </c>
      <c r="D30" s="52">
        <v>16.52</v>
      </c>
      <c r="E30" s="53" t="s">
        <v>154</v>
      </c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4" t="s">
        <v>175</v>
      </c>
    </row>
    <row r="31" spans="1:18" x14ac:dyDescent="0.2">
      <c r="A31" s="69" t="s">
        <v>36</v>
      </c>
      <c r="B31" s="70">
        <v>0.3</v>
      </c>
      <c r="C31" s="69" t="s">
        <v>153</v>
      </c>
      <c r="D31" s="71">
        <v>20</v>
      </c>
      <c r="E31" s="66" t="s">
        <v>154</v>
      </c>
      <c r="F31" s="66"/>
      <c r="G31" s="66" t="s">
        <v>154</v>
      </c>
      <c r="H31" s="66" t="s">
        <v>154</v>
      </c>
      <c r="I31" s="66" t="s">
        <v>154</v>
      </c>
      <c r="J31" s="66"/>
      <c r="K31" s="66"/>
      <c r="L31" s="66"/>
      <c r="M31" s="66"/>
      <c r="N31" s="66"/>
      <c r="O31" s="66"/>
      <c r="P31" s="66"/>
      <c r="Q31" s="66" t="s">
        <v>154</v>
      </c>
      <c r="R31" s="59" t="s">
        <v>176</v>
      </c>
    </row>
    <row r="32" spans="1:18" x14ac:dyDescent="0.2">
      <c r="A32" s="50" t="s">
        <v>37</v>
      </c>
      <c r="B32" s="51">
        <v>0.3</v>
      </c>
      <c r="C32" s="50" t="s">
        <v>153</v>
      </c>
      <c r="D32" s="53"/>
      <c r="E32" s="53"/>
      <c r="F32" s="53"/>
      <c r="G32" s="53"/>
      <c r="H32" s="53"/>
      <c r="I32" s="53"/>
      <c r="J32" s="53"/>
      <c r="K32" s="53"/>
      <c r="L32" s="53"/>
      <c r="M32" s="53" t="s">
        <v>154</v>
      </c>
      <c r="N32" s="53"/>
      <c r="O32" s="53"/>
      <c r="P32" s="53"/>
      <c r="Q32" s="53"/>
      <c r="R32" s="54" t="s">
        <v>175</v>
      </c>
    </row>
    <row r="33" spans="1:18" x14ac:dyDescent="0.2">
      <c r="A33" s="69" t="s">
        <v>38</v>
      </c>
      <c r="B33" s="70">
        <v>0.3</v>
      </c>
      <c r="C33" s="69" t="s">
        <v>153</v>
      </c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59" t="s">
        <v>175</v>
      </c>
    </row>
    <row r="34" spans="1:18" x14ac:dyDescent="0.2">
      <c r="A34" s="50" t="s">
        <v>172</v>
      </c>
      <c r="B34" s="51">
        <v>0.3</v>
      </c>
      <c r="C34" s="50" t="s">
        <v>153</v>
      </c>
      <c r="D34" s="52">
        <v>16.5</v>
      </c>
      <c r="E34" s="53" t="s">
        <v>154</v>
      </c>
      <c r="F34" s="53"/>
      <c r="G34" s="53"/>
      <c r="H34" s="53" t="s">
        <v>154</v>
      </c>
      <c r="I34" s="53" t="s">
        <v>154</v>
      </c>
      <c r="J34" s="53"/>
      <c r="K34" s="53"/>
      <c r="L34" s="53"/>
      <c r="M34" s="53" t="s">
        <v>154</v>
      </c>
      <c r="N34" s="53"/>
      <c r="O34" s="53"/>
      <c r="P34" s="53" t="s">
        <v>154</v>
      </c>
      <c r="Q34" s="53"/>
      <c r="R34" s="54" t="s">
        <v>175</v>
      </c>
    </row>
    <row r="35" spans="1:18" x14ac:dyDescent="0.2">
      <c r="A35" s="69" t="s">
        <v>39</v>
      </c>
      <c r="B35" s="70">
        <v>0.15</v>
      </c>
      <c r="C35" s="69" t="s">
        <v>153</v>
      </c>
      <c r="D35" s="68">
        <v>17</v>
      </c>
      <c r="E35" s="66" t="s">
        <v>154</v>
      </c>
      <c r="F35" s="66"/>
      <c r="G35" s="66"/>
      <c r="H35" s="66"/>
      <c r="I35" s="66"/>
      <c r="J35" s="66"/>
      <c r="K35" s="66"/>
      <c r="L35" s="66"/>
      <c r="M35" s="66" t="s">
        <v>154</v>
      </c>
      <c r="N35" s="66"/>
      <c r="O35" s="66"/>
      <c r="P35" s="66"/>
      <c r="Q35" s="66"/>
      <c r="R35" s="59" t="s">
        <v>175</v>
      </c>
    </row>
    <row r="36" spans="1:18" x14ac:dyDescent="0.2">
      <c r="A36" s="50" t="s">
        <v>40</v>
      </c>
      <c r="B36" s="51">
        <v>0.3</v>
      </c>
      <c r="C36" s="50" t="s">
        <v>153</v>
      </c>
      <c r="D36" s="52">
        <v>12</v>
      </c>
      <c r="E36" s="53" t="s">
        <v>154</v>
      </c>
      <c r="F36" s="53" t="s">
        <v>154</v>
      </c>
      <c r="G36" s="53" t="s">
        <v>154</v>
      </c>
      <c r="H36" s="53" t="s">
        <v>154</v>
      </c>
      <c r="I36" s="53" t="s">
        <v>154</v>
      </c>
      <c r="J36" s="53"/>
      <c r="K36" s="53"/>
      <c r="L36" s="53" t="s">
        <v>154</v>
      </c>
      <c r="M36" s="53" t="s">
        <v>154</v>
      </c>
      <c r="N36" s="53"/>
      <c r="O36" s="53"/>
      <c r="P36" s="53"/>
      <c r="Q36" s="53"/>
      <c r="R36" s="54" t="s">
        <v>176</v>
      </c>
    </row>
    <row r="37" spans="1:18" x14ac:dyDescent="0.2">
      <c r="A37" s="69" t="s">
        <v>41</v>
      </c>
      <c r="B37" s="70">
        <v>0.3</v>
      </c>
      <c r="C37" s="69" t="s">
        <v>157</v>
      </c>
      <c r="D37" s="71">
        <v>17</v>
      </c>
      <c r="E37" s="66" t="s">
        <v>154</v>
      </c>
      <c r="F37" s="66" t="s">
        <v>154</v>
      </c>
      <c r="G37" s="66" t="s">
        <v>154</v>
      </c>
      <c r="H37" s="66"/>
      <c r="I37" s="66"/>
      <c r="J37" s="66"/>
      <c r="K37" s="66"/>
      <c r="L37" s="66"/>
      <c r="M37" s="66"/>
      <c r="N37" s="66"/>
      <c r="O37" s="66"/>
      <c r="P37" s="66" t="s">
        <v>154</v>
      </c>
      <c r="Q37" s="66"/>
      <c r="R37" s="59" t="s">
        <v>176</v>
      </c>
    </row>
    <row r="38" spans="1:18" x14ac:dyDescent="0.2">
      <c r="A38" s="50" t="s">
        <v>42</v>
      </c>
      <c r="B38" s="51">
        <v>0.3</v>
      </c>
      <c r="C38" s="50" t="s">
        <v>153</v>
      </c>
      <c r="D38" s="61">
        <v>17</v>
      </c>
      <c r="E38" s="53" t="s">
        <v>154</v>
      </c>
      <c r="F38" s="53" t="s">
        <v>154</v>
      </c>
      <c r="G38" s="53" t="s">
        <v>154</v>
      </c>
      <c r="H38" s="53" t="s">
        <v>154</v>
      </c>
      <c r="I38" s="53" t="s">
        <v>154</v>
      </c>
      <c r="J38" s="53" t="s">
        <v>154</v>
      </c>
      <c r="K38" s="53" t="s">
        <v>154</v>
      </c>
      <c r="L38" s="53"/>
      <c r="M38" s="53" t="s">
        <v>154</v>
      </c>
      <c r="N38" s="53"/>
      <c r="O38" s="53"/>
      <c r="P38" s="53" t="s">
        <v>154</v>
      </c>
      <c r="Q38" s="53"/>
      <c r="R38" s="54" t="s">
        <v>176</v>
      </c>
    </row>
    <row r="39" spans="1:18" x14ac:dyDescent="0.2">
      <c r="A39" s="78" t="s">
        <v>43</v>
      </c>
      <c r="B39" s="55">
        <v>0.3</v>
      </c>
      <c r="C39" s="78" t="s">
        <v>158</v>
      </c>
      <c r="D39" s="56">
        <v>11</v>
      </c>
      <c r="E39" s="66" t="s">
        <v>154</v>
      </c>
      <c r="F39" s="66" t="s">
        <v>154</v>
      </c>
      <c r="G39" s="66" t="s">
        <v>154</v>
      </c>
      <c r="H39" s="57" t="s">
        <v>154</v>
      </c>
      <c r="I39" s="57" t="s">
        <v>154</v>
      </c>
      <c r="J39" s="57" t="s">
        <v>154</v>
      </c>
      <c r="K39" s="66"/>
      <c r="L39" s="57" t="s">
        <v>154</v>
      </c>
      <c r="M39" s="57" t="s">
        <v>154</v>
      </c>
      <c r="N39" s="57"/>
      <c r="O39" s="57"/>
      <c r="P39" s="57"/>
      <c r="Q39" s="57"/>
      <c r="R39" s="59" t="s">
        <v>176</v>
      </c>
    </row>
    <row r="40" spans="1:18" x14ac:dyDescent="0.2">
      <c r="A40" s="50" t="s">
        <v>44</v>
      </c>
      <c r="B40" s="51">
        <v>0.3</v>
      </c>
      <c r="C40" s="50" t="s">
        <v>153</v>
      </c>
      <c r="D40" s="53"/>
      <c r="E40" s="53" t="s">
        <v>154</v>
      </c>
      <c r="F40" s="53"/>
      <c r="G40" s="53"/>
      <c r="H40" s="53" t="s">
        <v>154</v>
      </c>
      <c r="I40" s="53"/>
      <c r="J40" s="53"/>
      <c r="K40" s="53"/>
      <c r="L40" s="53"/>
      <c r="M40" s="53" t="s">
        <v>154</v>
      </c>
      <c r="N40" s="53"/>
      <c r="O40" s="53"/>
      <c r="P40" s="53" t="s">
        <v>154</v>
      </c>
      <c r="Q40" s="53" t="s">
        <v>154</v>
      </c>
      <c r="R40" s="54" t="s">
        <v>175</v>
      </c>
    </row>
    <row r="41" spans="1:18" x14ac:dyDescent="0.2">
      <c r="A41" s="78" t="s">
        <v>45</v>
      </c>
      <c r="B41" s="55">
        <v>0.3</v>
      </c>
      <c r="C41" s="78" t="s">
        <v>153</v>
      </c>
      <c r="D41" s="62">
        <v>16.5</v>
      </c>
      <c r="E41" s="57"/>
      <c r="F41" s="57"/>
      <c r="G41" s="57"/>
      <c r="H41" s="57"/>
      <c r="I41" s="57"/>
      <c r="J41" s="57"/>
      <c r="K41" s="57"/>
      <c r="L41" s="57"/>
      <c r="M41" s="57" t="s">
        <v>154</v>
      </c>
      <c r="N41" s="57"/>
      <c r="O41" s="57"/>
      <c r="P41" s="57"/>
      <c r="Q41" s="57"/>
      <c r="R41" s="59" t="s">
        <v>175</v>
      </c>
    </row>
    <row r="42" spans="1:18" x14ac:dyDescent="0.2">
      <c r="A42" s="50" t="s">
        <v>46</v>
      </c>
      <c r="B42" s="51">
        <v>0.2</v>
      </c>
      <c r="C42" s="50" t="s">
        <v>153</v>
      </c>
      <c r="D42" s="52">
        <v>17</v>
      </c>
      <c r="E42" s="53" t="s">
        <v>154</v>
      </c>
      <c r="F42" s="53" t="s">
        <v>154</v>
      </c>
      <c r="G42" s="53" t="s">
        <v>154</v>
      </c>
      <c r="H42" s="53" t="s">
        <v>154</v>
      </c>
      <c r="I42" s="53"/>
      <c r="J42" s="53"/>
      <c r="K42" s="53"/>
      <c r="L42" s="53"/>
      <c r="M42" s="53" t="s">
        <v>154</v>
      </c>
      <c r="N42" s="53"/>
      <c r="O42" s="53"/>
      <c r="P42" s="53"/>
      <c r="Q42" s="53"/>
      <c r="R42" s="54" t="s">
        <v>176</v>
      </c>
    </row>
    <row r="43" spans="1:18" x14ac:dyDescent="0.2">
      <c r="A43" s="69" t="s">
        <v>47</v>
      </c>
      <c r="B43" s="55">
        <v>0.3</v>
      </c>
      <c r="C43" s="78" t="s">
        <v>153</v>
      </c>
      <c r="D43" s="68">
        <v>30</v>
      </c>
      <c r="E43" s="57"/>
      <c r="F43" s="57"/>
      <c r="G43" s="57" t="s">
        <v>154</v>
      </c>
      <c r="H43" s="57" t="s">
        <v>154</v>
      </c>
      <c r="I43" s="57"/>
      <c r="J43" s="57" t="s">
        <v>154</v>
      </c>
      <c r="K43" s="57"/>
      <c r="L43" s="57" t="s">
        <v>154</v>
      </c>
      <c r="M43" s="57" t="s">
        <v>154</v>
      </c>
      <c r="N43" s="57"/>
      <c r="O43" s="57"/>
      <c r="P43" s="57"/>
      <c r="Q43" s="57"/>
      <c r="R43" s="59" t="s">
        <v>175</v>
      </c>
    </row>
    <row r="44" spans="1:18" x14ac:dyDescent="0.2">
      <c r="A44" s="50" t="s">
        <v>48</v>
      </c>
      <c r="B44" s="51">
        <v>0.2</v>
      </c>
      <c r="C44" s="50" t="s">
        <v>159</v>
      </c>
      <c r="D44" s="52">
        <v>16.53</v>
      </c>
      <c r="E44" s="53" t="s">
        <v>154</v>
      </c>
      <c r="F44" s="53" t="s">
        <v>154</v>
      </c>
      <c r="G44" s="53" t="s">
        <v>154</v>
      </c>
      <c r="H44" s="53"/>
      <c r="I44" s="53"/>
      <c r="J44" s="53"/>
      <c r="K44" s="53"/>
      <c r="L44" s="53" t="s">
        <v>154</v>
      </c>
      <c r="M44" s="53" t="s">
        <v>154</v>
      </c>
      <c r="N44" s="53"/>
      <c r="O44" s="53"/>
      <c r="P44" s="53"/>
      <c r="Q44" s="53"/>
      <c r="R44" s="54" t="s">
        <v>175</v>
      </c>
    </row>
    <row r="45" spans="1:18" x14ac:dyDescent="0.2">
      <c r="A45" s="78" t="s">
        <v>49</v>
      </c>
      <c r="B45" s="55">
        <v>0.25</v>
      </c>
      <c r="C45" s="78" t="s">
        <v>160</v>
      </c>
      <c r="D45" s="62">
        <v>15</v>
      </c>
      <c r="E45" s="57" t="s">
        <v>154</v>
      </c>
      <c r="F45" s="57" t="s">
        <v>154</v>
      </c>
      <c r="G45" s="57" t="s">
        <v>154</v>
      </c>
      <c r="H45" s="57" t="s">
        <v>154</v>
      </c>
      <c r="I45" s="57" t="s">
        <v>154</v>
      </c>
      <c r="J45" s="57"/>
      <c r="K45" s="57"/>
      <c r="L45" s="57"/>
      <c r="M45" s="57"/>
      <c r="N45" s="57" t="s">
        <v>154</v>
      </c>
      <c r="O45" s="57"/>
      <c r="P45" s="57"/>
      <c r="Q45" s="57"/>
      <c r="R45" s="59" t="s">
        <v>176</v>
      </c>
    </row>
    <row r="46" spans="1:18" x14ac:dyDescent="0.2">
      <c r="A46" s="50" t="s">
        <v>50</v>
      </c>
      <c r="B46" s="51">
        <v>0.25</v>
      </c>
      <c r="C46" s="50" t="s">
        <v>153</v>
      </c>
      <c r="D46" s="53" t="s">
        <v>161</v>
      </c>
      <c r="E46" s="53" t="s">
        <v>154</v>
      </c>
      <c r="F46" s="53" t="s">
        <v>154</v>
      </c>
      <c r="G46" s="53" t="s">
        <v>154</v>
      </c>
      <c r="H46" s="53" t="s">
        <v>154</v>
      </c>
      <c r="I46" s="53" t="s">
        <v>154</v>
      </c>
      <c r="J46" s="53" t="s">
        <v>154</v>
      </c>
      <c r="K46" s="53"/>
      <c r="L46" s="53"/>
      <c r="M46" s="53" t="s">
        <v>154</v>
      </c>
      <c r="N46" s="53"/>
      <c r="O46" s="53"/>
      <c r="P46" s="53"/>
      <c r="Q46" s="53"/>
      <c r="R46" s="54" t="s">
        <v>176</v>
      </c>
    </row>
    <row r="47" spans="1:18" x14ac:dyDescent="0.2">
      <c r="A47" s="78" t="s">
        <v>51</v>
      </c>
      <c r="B47" s="55">
        <v>0.2</v>
      </c>
      <c r="C47" s="78" t="s">
        <v>153</v>
      </c>
      <c r="D47" s="62">
        <v>16.5</v>
      </c>
      <c r="E47" s="57"/>
      <c r="F47" s="57"/>
      <c r="G47" s="57"/>
      <c r="H47" s="57"/>
      <c r="I47" s="57"/>
      <c r="J47" s="57"/>
      <c r="K47" s="57"/>
      <c r="L47" s="57"/>
      <c r="M47" s="66" t="s">
        <v>154</v>
      </c>
      <c r="N47" s="66"/>
      <c r="O47" s="66"/>
      <c r="P47" s="57"/>
      <c r="Q47" s="57"/>
      <c r="R47" s="59" t="s">
        <v>175</v>
      </c>
    </row>
    <row r="48" spans="1:18" x14ac:dyDescent="0.2">
      <c r="A48" s="50" t="s">
        <v>52</v>
      </c>
      <c r="B48" s="51">
        <v>0.3</v>
      </c>
      <c r="C48" s="50" t="s">
        <v>153</v>
      </c>
      <c r="D48" s="53"/>
      <c r="E48" s="53"/>
      <c r="F48" s="53"/>
      <c r="G48" s="53" t="s">
        <v>154</v>
      </c>
      <c r="H48" s="53"/>
      <c r="I48" s="53"/>
      <c r="J48" s="53"/>
      <c r="K48" s="53"/>
      <c r="L48" s="53" t="s">
        <v>154</v>
      </c>
      <c r="M48" s="53" t="s">
        <v>154</v>
      </c>
      <c r="N48" s="53"/>
      <c r="O48" s="53"/>
      <c r="P48" s="53"/>
      <c r="Q48" s="53"/>
      <c r="R48" s="54" t="s">
        <v>175</v>
      </c>
    </row>
    <row r="49" spans="1:18" x14ac:dyDescent="0.2">
      <c r="A49" s="78" t="s">
        <v>53</v>
      </c>
      <c r="B49" s="55">
        <v>0.3</v>
      </c>
      <c r="C49" s="78" t="s">
        <v>153</v>
      </c>
      <c r="D49" s="57" t="s">
        <v>161</v>
      </c>
      <c r="E49" s="66" t="s">
        <v>154</v>
      </c>
      <c r="F49" s="66" t="s">
        <v>154</v>
      </c>
      <c r="G49" s="66" t="s">
        <v>154</v>
      </c>
      <c r="H49" s="57" t="s">
        <v>154</v>
      </c>
      <c r="I49" s="57" t="s">
        <v>154</v>
      </c>
      <c r="J49" s="57" t="s">
        <v>154</v>
      </c>
      <c r="K49" s="57" t="s">
        <v>154</v>
      </c>
      <c r="L49" s="57"/>
      <c r="M49" s="57" t="s">
        <v>154</v>
      </c>
      <c r="N49" s="57"/>
      <c r="O49" s="57"/>
      <c r="P49" s="57"/>
      <c r="Q49" s="57"/>
      <c r="R49" s="59" t="s">
        <v>176</v>
      </c>
    </row>
    <row r="50" spans="1:18" x14ac:dyDescent="0.2">
      <c r="A50" s="50" t="s">
        <v>54</v>
      </c>
      <c r="B50" s="51">
        <v>0.2</v>
      </c>
      <c r="C50" s="50" t="s">
        <v>153</v>
      </c>
      <c r="D50" s="53"/>
      <c r="E50" s="53"/>
      <c r="F50" s="53"/>
      <c r="G50" s="53"/>
      <c r="H50" s="53" t="s">
        <v>154</v>
      </c>
      <c r="I50" s="53"/>
      <c r="J50" s="53" t="s">
        <v>154</v>
      </c>
      <c r="K50" s="53"/>
      <c r="L50" s="53"/>
      <c r="M50" s="53"/>
      <c r="N50" s="53"/>
      <c r="O50" s="53"/>
      <c r="P50" s="53"/>
      <c r="Q50" s="53"/>
      <c r="R50" s="54" t="s">
        <v>175</v>
      </c>
    </row>
    <row r="51" spans="1:18" x14ac:dyDescent="0.2">
      <c r="A51" s="78" t="s">
        <v>55</v>
      </c>
      <c r="B51" s="55">
        <v>0.3</v>
      </c>
      <c r="C51" s="78" t="s">
        <v>153</v>
      </c>
      <c r="D51" s="56">
        <v>17</v>
      </c>
      <c r="E51" s="57"/>
      <c r="F51" s="57"/>
      <c r="G51" s="57"/>
      <c r="H51" s="57" t="s">
        <v>154</v>
      </c>
      <c r="I51" s="57" t="s">
        <v>154</v>
      </c>
      <c r="J51" s="57"/>
      <c r="K51" s="57"/>
      <c r="L51" s="57"/>
      <c r="M51" s="57" t="s">
        <v>154</v>
      </c>
      <c r="N51" s="57"/>
      <c r="O51" s="57"/>
      <c r="P51" s="57" t="s">
        <v>154</v>
      </c>
      <c r="Q51" s="57"/>
      <c r="R51" s="59" t="s">
        <v>175</v>
      </c>
    </row>
    <row r="52" spans="1:18" x14ac:dyDescent="0.2">
      <c r="A52" s="50" t="s">
        <v>56</v>
      </c>
      <c r="B52" s="51">
        <v>0.3</v>
      </c>
      <c r="C52" s="50" t="s">
        <v>153</v>
      </c>
      <c r="D52" s="61">
        <v>17</v>
      </c>
      <c r="E52" s="53" t="s">
        <v>154</v>
      </c>
      <c r="F52" s="53" t="s">
        <v>154</v>
      </c>
      <c r="G52" s="53" t="s">
        <v>154</v>
      </c>
      <c r="H52" s="53" t="s">
        <v>154</v>
      </c>
      <c r="I52" s="53" t="s">
        <v>154</v>
      </c>
      <c r="J52" s="53" t="s">
        <v>154</v>
      </c>
      <c r="K52" s="53"/>
      <c r="L52" s="53"/>
      <c r="M52" s="53" t="s">
        <v>154</v>
      </c>
      <c r="N52" s="53"/>
      <c r="O52" s="53"/>
      <c r="P52" s="53"/>
      <c r="Q52" s="53"/>
      <c r="R52" s="54" t="s">
        <v>176</v>
      </c>
    </row>
    <row r="53" spans="1:18" x14ac:dyDescent="0.2">
      <c r="A53" s="69" t="s">
        <v>57</v>
      </c>
      <c r="B53" s="70">
        <v>0.2</v>
      </c>
      <c r="C53" s="69" t="s">
        <v>153</v>
      </c>
      <c r="D53" s="68">
        <v>16.5</v>
      </c>
      <c r="E53" s="66" t="s">
        <v>154</v>
      </c>
      <c r="F53" s="66" t="s">
        <v>154</v>
      </c>
      <c r="G53" s="66" t="s">
        <v>154</v>
      </c>
      <c r="H53" s="66" t="s">
        <v>154</v>
      </c>
      <c r="I53" s="66"/>
      <c r="J53" s="66"/>
      <c r="K53" s="66" t="s">
        <v>154</v>
      </c>
      <c r="L53" s="66" t="s">
        <v>154</v>
      </c>
      <c r="M53" s="66" t="s">
        <v>154</v>
      </c>
      <c r="N53" s="66"/>
      <c r="O53" s="66"/>
      <c r="P53" s="66"/>
      <c r="Q53" s="66"/>
      <c r="R53" s="59" t="s">
        <v>176</v>
      </c>
    </row>
    <row r="54" spans="1:18" x14ac:dyDescent="0.2">
      <c r="A54" s="50" t="s">
        <v>58</v>
      </c>
      <c r="B54" s="51">
        <v>0.3</v>
      </c>
      <c r="C54" s="50" t="s">
        <v>153</v>
      </c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4" t="s">
        <v>175</v>
      </c>
    </row>
    <row r="55" spans="1:18" x14ac:dyDescent="0.2">
      <c r="A55" s="69" t="s">
        <v>59</v>
      </c>
      <c r="B55" s="70">
        <v>0.3</v>
      </c>
      <c r="C55" s="69" t="s">
        <v>153</v>
      </c>
      <c r="D55" s="71">
        <v>17</v>
      </c>
      <c r="E55" s="66" t="s">
        <v>154</v>
      </c>
      <c r="F55" s="66" t="s">
        <v>154</v>
      </c>
      <c r="G55" s="66" t="s">
        <v>154</v>
      </c>
      <c r="H55" s="66" t="s">
        <v>154</v>
      </c>
      <c r="I55" s="66" t="s">
        <v>154</v>
      </c>
      <c r="J55" s="66" t="s">
        <v>154</v>
      </c>
      <c r="K55" s="66"/>
      <c r="L55" s="66"/>
      <c r="M55" s="66" t="s">
        <v>154</v>
      </c>
      <c r="N55" s="66"/>
      <c r="O55" s="66"/>
      <c r="P55" s="66"/>
      <c r="Q55" s="66"/>
      <c r="R55" s="59" t="s">
        <v>176</v>
      </c>
    </row>
    <row r="56" spans="1:18" x14ac:dyDescent="0.2">
      <c r="A56" s="50" t="s">
        <v>60</v>
      </c>
      <c r="B56" s="51">
        <v>0.3</v>
      </c>
      <c r="C56" s="50" t="s">
        <v>153</v>
      </c>
      <c r="D56" s="61">
        <v>12</v>
      </c>
      <c r="E56" s="53" t="s">
        <v>154</v>
      </c>
      <c r="F56" s="53" t="s">
        <v>154</v>
      </c>
      <c r="G56" s="53" t="s">
        <v>154</v>
      </c>
      <c r="H56" s="53" t="s">
        <v>154</v>
      </c>
      <c r="I56" s="53" t="s">
        <v>154</v>
      </c>
      <c r="J56" s="53" t="s">
        <v>154</v>
      </c>
      <c r="K56" s="53"/>
      <c r="L56" s="53" t="s">
        <v>154</v>
      </c>
      <c r="M56" s="53" t="s">
        <v>154</v>
      </c>
      <c r="N56" s="53"/>
      <c r="O56" s="53"/>
      <c r="P56" s="53"/>
      <c r="Q56" s="53"/>
      <c r="R56" s="54" t="s">
        <v>176</v>
      </c>
    </row>
    <row r="57" spans="1:18" x14ac:dyDescent="0.2">
      <c r="A57" s="69" t="s">
        <v>61</v>
      </c>
      <c r="B57" s="70">
        <v>0.3</v>
      </c>
      <c r="C57" s="69" t="s">
        <v>153</v>
      </c>
      <c r="D57" s="71">
        <v>20</v>
      </c>
      <c r="E57" s="66"/>
      <c r="F57" s="66"/>
      <c r="G57" s="66"/>
      <c r="H57" s="66"/>
      <c r="I57" s="66"/>
      <c r="J57" s="66"/>
      <c r="K57" s="66"/>
      <c r="L57" s="66"/>
      <c r="M57" s="66" t="s">
        <v>154</v>
      </c>
      <c r="N57" s="66"/>
      <c r="O57" s="66"/>
      <c r="P57" s="66"/>
      <c r="Q57" s="66"/>
      <c r="R57" s="59" t="s">
        <v>175</v>
      </c>
    </row>
    <row r="58" spans="1:18" x14ac:dyDescent="0.2">
      <c r="A58" s="50" t="s">
        <v>62</v>
      </c>
      <c r="B58" s="51">
        <v>0.3</v>
      </c>
      <c r="C58" s="50" t="s">
        <v>153</v>
      </c>
      <c r="D58" s="61">
        <v>17</v>
      </c>
      <c r="E58" s="53" t="s">
        <v>154</v>
      </c>
      <c r="F58" s="53"/>
      <c r="G58" s="53" t="s">
        <v>154</v>
      </c>
      <c r="H58" s="53" t="s">
        <v>154</v>
      </c>
      <c r="I58" s="53"/>
      <c r="J58" s="53"/>
      <c r="K58" s="53"/>
      <c r="L58" s="53"/>
      <c r="M58" s="53" t="s">
        <v>154</v>
      </c>
      <c r="N58" s="53"/>
      <c r="O58" s="53"/>
      <c r="P58" s="53"/>
      <c r="Q58" s="53"/>
      <c r="R58" s="54" t="s">
        <v>175</v>
      </c>
    </row>
    <row r="59" spans="1:18" x14ac:dyDescent="0.2">
      <c r="A59" s="69" t="s">
        <v>63</v>
      </c>
      <c r="B59" s="70">
        <v>0.1</v>
      </c>
      <c r="C59" s="69" t="s">
        <v>153</v>
      </c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59" t="s">
        <v>175</v>
      </c>
    </row>
    <row r="60" spans="1:18" x14ac:dyDescent="0.2">
      <c r="A60" s="50" t="s">
        <v>64</v>
      </c>
      <c r="B60" s="51">
        <v>0.3</v>
      </c>
      <c r="C60" s="50" t="s">
        <v>153</v>
      </c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4" t="s">
        <v>175</v>
      </c>
    </row>
    <row r="61" spans="1:18" x14ac:dyDescent="0.2">
      <c r="A61" s="69" t="s">
        <v>65</v>
      </c>
      <c r="B61" s="70">
        <v>0.3</v>
      </c>
      <c r="C61" s="69" t="s">
        <v>153</v>
      </c>
      <c r="D61" s="71">
        <v>17</v>
      </c>
      <c r="E61" s="66"/>
      <c r="F61" s="66"/>
      <c r="G61" s="66" t="s">
        <v>154</v>
      </c>
      <c r="H61" s="66" t="s">
        <v>154</v>
      </c>
      <c r="I61" s="66"/>
      <c r="J61" s="66"/>
      <c r="K61" s="66"/>
      <c r="L61" s="66" t="s">
        <v>154</v>
      </c>
      <c r="M61" s="66" t="s">
        <v>154</v>
      </c>
      <c r="N61" s="66"/>
      <c r="O61" s="66"/>
      <c r="P61" s="66"/>
      <c r="Q61" s="66"/>
      <c r="R61" s="59" t="s">
        <v>176</v>
      </c>
    </row>
    <row r="62" spans="1:18" x14ac:dyDescent="0.2">
      <c r="A62" s="50" t="s">
        <v>66</v>
      </c>
      <c r="B62" s="51">
        <v>0.3</v>
      </c>
      <c r="C62" s="50" t="s">
        <v>153</v>
      </c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4" t="s">
        <v>175</v>
      </c>
    </row>
    <row r="63" spans="1:18" x14ac:dyDescent="0.2">
      <c r="A63" s="69" t="s">
        <v>67</v>
      </c>
      <c r="B63" s="70">
        <v>0.3</v>
      </c>
      <c r="C63" s="69" t="s">
        <v>153</v>
      </c>
      <c r="D63" s="68">
        <v>10.33</v>
      </c>
      <c r="E63" s="66" t="s">
        <v>154</v>
      </c>
      <c r="F63" s="66"/>
      <c r="G63" s="66"/>
      <c r="H63" s="66"/>
      <c r="I63" s="66" t="s">
        <v>154</v>
      </c>
      <c r="J63" s="66" t="s">
        <v>154</v>
      </c>
      <c r="K63" s="66"/>
      <c r="L63" s="66"/>
      <c r="M63" s="66" t="s">
        <v>154</v>
      </c>
      <c r="N63" s="66"/>
      <c r="O63" s="66"/>
      <c r="P63" s="66"/>
      <c r="Q63" s="66"/>
      <c r="R63" s="59" t="s">
        <v>175</v>
      </c>
    </row>
    <row r="64" spans="1:18" x14ac:dyDescent="0.2">
      <c r="A64" s="50" t="s">
        <v>68</v>
      </c>
      <c r="B64" s="51">
        <v>0.3</v>
      </c>
      <c r="C64" s="50" t="s">
        <v>153</v>
      </c>
      <c r="D64" s="52">
        <v>17</v>
      </c>
      <c r="E64" s="53" t="s">
        <v>154</v>
      </c>
      <c r="F64" s="53" t="s">
        <v>183</v>
      </c>
      <c r="G64" s="53" t="s">
        <v>154</v>
      </c>
      <c r="H64" s="53"/>
      <c r="I64" s="53"/>
      <c r="J64" s="53"/>
      <c r="K64" s="53"/>
      <c r="L64" s="53" t="s">
        <v>154</v>
      </c>
      <c r="M64" s="53" t="s">
        <v>154</v>
      </c>
      <c r="N64" s="53"/>
      <c r="O64" s="53"/>
      <c r="P64" s="53"/>
      <c r="Q64" s="53"/>
      <c r="R64" s="54" t="s">
        <v>176</v>
      </c>
    </row>
    <row r="65" spans="1:18" x14ac:dyDescent="0.2">
      <c r="A65" s="69" t="s">
        <v>69</v>
      </c>
      <c r="B65" s="70">
        <v>0.3</v>
      </c>
      <c r="C65" s="69" t="s">
        <v>153</v>
      </c>
      <c r="D65" s="71">
        <v>17</v>
      </c>
      <c r="E65" s="66" t="s">
        <v>154</v>
      </c>
      <c r="F65" s="66" t="s">
        <v>183</v>
      </c>
      <c r="G65" s="66" t="s">
        <v>154</v>
      </c>
      <c r="H65" s="66" t="s">
        <v>154</v>
      </c>
      <c r="I65" s="66" t="s">
        <v>154</v>
      </c>
      <c r="J65" s="66" t="s">
        <v>154</v>
      </c>
      <c r="K65" s="66"/>
      <c r="L65" s="66" t="s">
        <v>154</v>
      </c>
      <c r="M65" s="66" t="s">
        <v>154</v>
      </c>
      <c r="N65" s="66"/>
      <c r="O65" s="66"/>
      <c r="P65" s="66" t="s">
        <v>154</v>
      </c>
      <c r="Q65" s="66"/>
      <c r="R65" s="59" t="s">
        <v>176</v>
      </c>
    </row>
    <row r="66" spans="1:18" x14ac:dyDescent="0.2">
      <c r="A66" s="50" t="s">
        <v>70</v>
      </c>
      <c r="B66" s="51">
        <v>0.3</v>
      </c>
      <c r="C66" s="50" t="s">
        <v>153</v>
      </c>
      <c r="D66" s="61">
        <v>19</v>
      </c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4" t="s">
        <v>176</v>
      </c>
    </row>
    <row r="67" spans="1:18" x14ac:dyDescent="0.2">
      <c r="A67" s="50" t="s">
        <v>71</v>
      </c>
      <c r="B67" s="51">
        <v>0.3</v>
      </c>
      <c r="C67" s="50" t="s">
        <v>153</v>
      </c>
      <c r="D67" s="61">
        <v>17</v>
      </c>
      <c r="E67" s="53"/>
      <c r="F67" s="53"/>
      <c r="G67" s="53"/>
      <c r="H67" s="53" t="s">
        <v>154</v>
      </c>
      <c r="I67" s="53" t="s">
        <v>154</v>
      </c>
      <c r="J67" s="53"/>
      <c r="K67" s="53"/>
      <c r="L67" s="53"/>
      <c r="M67" s="53" t="s">
        <v>154</v>
      </c>
      <c r="N67" s="53"/>
      <c r="O67" s="53"/>
      <c r="P67" s="53"/>
      <c r="Q67" s="53"/>
      <c r="R67" s="54" t="s">
        <v>175</v>
      </c>
    </row>
    <row r="68" spans="1:18" x14ac:dyDescent="0.2">
      <c r="A68" s="78" t="s">
        <v>72</v>
      </c>
      <c r="B68" s="55">
        <v>0.2</v>
      </c>
      <c r="C68" s="78" t="s">
        <v>153</v>
      </c>
      <c r="D68" s="62">
        <v>10.33</v>
      </c>
      <c r="E68" s="57"/>
      <c r="F68" s="57"/>
      <c r="G68" s="57"/>
      <c r="H68" s="57" t="s">
        <v>154</v>
      </c>
      <c r="I68" s="57"/>
      <c r="J68" s="57"/>
      <c r="K68" s="57"/>
      <c r="L68" s="57"/>
      <c r="M68" s="57" t="s">
        <v>154</v>
      </c>
      <c r="N68" s="57"/>
      <c r="O68" s="57"/>
      <c r="P68" s="57"/>
      <c r="Q68" s="57"/>
      <c r="R68" s="59" t="s">
        <v>175</v>
      </c>
    </row>
    <row r="69" spans="1:18" x14ac:dyDescent="0.2">
      <c r="A69" s="50" t="s">
        <v>73</v>
      </c>
      <c r="B69" s="51">
        <v>0.2</v>
      </c>
      <c r="C69" s="50" t="s">
        <v>153</v>
      </c>
      <c r="D69" s="61">
        <v>17</v>
      </c>
      <c r="E69" s="53" t="s">
        <v>154</v>
      </c>
      <c r="F69" s="53" t="s">
        <v>154</v>
      </c>
      <c r="G69" s="53" t="s">
        <v>154</v>
      </c>
      <c r="H69" s="53" t="s">
        <v>154</v>
      </c>
      <c r="I69" s="53"/>
      <c r="J69" s="53"/>
      <c r="K69" s="53"/>
      <c r="L69" s="53" t="s">
        <v>154</v>
      </c>
      <c r="M69" s="53" t="s">
        <v>154</v>
      </c>
      <c r="N69" s="53"/>
      <c r="O69" s="53"/>
      <c r="P69" s="53"/>
      <c r="Q69" s="53"/>
      <c r="R69" s="54" t="s">
        <v>176</v>
      </c>
    </row>
    <row r="70" spans="1:18" x14ac:dyDescent="0.2">
      <c r="A70" s="78" t="s">
        <v>74</v>
      </c>
      <c r="B70" s="55">
        <v>0.26</v>
      </c>
      <c r="C70" s="78" t="s">
        <v>153</v>
      </c>
      <c r="D70" s="56">
        <v>12</v>
      </c>
      <c r="E70" s="57" t="s">
        <v>154</v>
      </c>
      <c r="F70" s="66" t="s">
        <v>154</v>
      </c>
      <c r="G70" s="57" t="s">
        <v>154</v>
      </c>
      <c r="H70" s="57" t="s">
        <v>154</v>
      </c>
      <c r="I70" s="57" t="s">
        <v>154</v>
      </c>
      <c r="J70" s="57" t="s">
        <v>154</v>
      </c>
      <c r="K70" s="57"/>
      <c r="L70" s="57" t="s">
        <v>154</v>
      </c>
      <c r="M70" s="57" t="s">
        <v>154</v>
      </c>
      <c r="N70" s="57"/>
      <c r="O70" s="57"/>
      <c r="P70" s="57" t="s">
        <v>154</v>
      </c>
      <c r="Q70" s="57" t="s">
        <v>184</v>
      </c>
      <c r="R70" s="59" t="s">
        <v>176</v>
      </c>
    </row>
    <row r="71" spans="1:18" x14ac:dyDescent="0.2">
      <c r="A71" s="50" t="s">
        <v>75</v>
      </c>
      <c r="B71" s="51">
        <v>0.3</v>
      </c>
      <c r="C71" s="50" t="s">
        <v>153</v>
      </c>
      <c r="D71" s="61">
        <v>17</v>
      </c>
      <c r="E71" s="53" t="s">
        <v>154</v>
      </c>
      <c r="F71" s="53" t="s">
        <v>183</v>
      </c>
      <c r="G71" s="53" t="s">
        <v>154</v>
      </c>
      <c r="H71" s="53" t="s">
        <v>154</v>
      </c>
      <c r="I71" s="53"/>
      <c r="J71" s="53"/>
      <c r="K71" s="53"/>
      <c r="L71" s="53"/>
      <c r="M71" s="53"/>
      <c r="N71" s="53"/>
      <c r="O71" s="53"/>
      <c r="P71" s="53"/>
      <c r="Q71" s="53"/>
      <c r="R71" s="54" t="s">
        <v>176</v>
      </c>
    </row>
    <row r="72" spans="1:18" x14ac:dyDescent="0.2">
      <c r="A72" s="78" t="s">
        <v>76</v>
      </c>
      <c r="B72" s="55">
        <v>0.2</v>
      </c>
      <c r="C72" s="78" t="s">
        <v>153</v>
      </c>
      <c r="D72" s="56">
        <v>12</v>
      </c>
      <c r="E72" s="57" t="s">
        <v>154</v>
      </c>
      <c r="F72" s="57" t="s">
        <v>154</v>
      </c>
      <c r="G72" s="57" t="s">
        <v>154</v>
      </c>
      <c r="H72" s="57" t="s">
        <v>154</v>
      </c>
      <c r="I72" s="57" t="s">
        <v>154</v>
      </c>
      <c r="J72" s="57" t="s">
        <v>154</v>
      </c>
      <c r="K72" s="57"/>
      <c r="L72" s="57" t="s">
        <v>154</v>
      </c>
      <c r="M72" s="57" t="s">
        <v>154</v>
      </c>
      <c r="N72" s="57"/>
      <c r="O72" s="57"/>
      <c r="P72" s="57"/>
      <c r="Q72" s="57"/>
      <c r="R72" s="57" t="s">
        <v>175</v>
      </c>
    </row>
    <row r="73" spans="1:18" x14ac:dyDescent="0.2">
      <c r="A73" s="50" t="s">
        <v>77</v>
      </c>
      <c r="B73" s="51">
        <v>0</v>
      </c>
      <c r="C73" s="50" t="s">
        <v>153</v>
      </c>
      <c r="D73" s="61">
        <v>17</v>
      </c>
      <c r="E73" s="53" t="s">
        <v>154</v>
      </c>
      <c r="F73" s="53"/>
      <c r="G73" s="53"/>
      <c r="H73" s="53"/>
      <c r="I73" s="53"/>
      <c r="J73" s="53"/>
      <c r="K73" s="53"/>
      <c r="L73" s="53"/>
      <c r="M73" s="53" t="s">
        <v>154</v>
      </c>
      <c r="N73" s="53"/>
      <c r="O73" s="53"/>
      <c r="P73" s="53"/>
      <c r="Q73" s="53"/>
      <c r="R73" s="54" t="s">
        <v>175</v>
      </c>
    </row>
    <row r="74" spans="1:18" x14ac:dyDescent="0.2">
      <c r="A74" s="78" t="s">
        <v>78</v>
      </c>
      <c r="B74" s="55">
        <v>0.3</v>
      </c>
      <c r="C74" s="78" t="s">
        <v>153</v>
      </c>
      <c r="D74" s="62">
        <v>17</v>
      </c>
      <c r="E74" s="57" t="s">
        <v>154</v>
      </c>
      <c r="F74" s="57"/>
      <c r="G74" s="57"/>
      <c r="H74" s="57"/>
      <c r="I74" s="57" t="s">
        <v>154</v>
      </c>
      <c r="J74" s="57"/>
      <c r="K74" s="57"/>
      <c r="L74" s="57" t="s">
        <v>154</v>
      </c>
      <c r="M74" s="57" t="s">
        <v>154</v>
      </c>
      <c r="N74" s="57"/>
      <c r="O74" s="57"/>
      <c r="P74" s="57"/>
      <c r="Q74" s="57" t="s">
        <v>154</v>
      </c>
      <c r="R74" s="59" t="s">
        <v>175</v>
      </c>
    </row>
    <row r="75" spans="1:18" x14ac:dyDescent="0.2">
      <c r="A75" s="50" t="s">
        <v>79</v>
      </c>
      <c r="B75" s="51" t="s">
        <v>162</v>
      </c>
      <c r="C75" s="50" t="s">
        <v>153</v>
      </c>
      <c r="D75" s="52">
        <v>16.53</v>
      </c>
      <c r="E75" s="53"/>
      <c r="F75" s="53"/>
      <c r="G75" s="53"/>
      <c r="H75" s="53" t="s">
        <v>154</v>
      </c>
      <c r="I75" s="53" t="s">
        <v>154</v>
      </c>
      <c r="J75" s="53"/>
      <c r="K75" s="53"/>
      <c r="L75" s="53"/>
      <c r="M75" s="53" t="s">
        <v>154</v>
      </c>
      <c r="N75" s="53"/>
      <c r="O75" s="53"/>
      <c r="P75" s="53"/>
      <c r="Q75" s="53"/>
      <c r="R75" s="54" t="s">
        <v>175</v>
      </c>
    </row>
    <row r="76" spans="1:18" x14ac:dyDescent="0.2">
      <c r="A76" s="69" t="s">
        <v>173</v>
      </c>
      <c r="B76" s="70">
        <v>0.3</v>
      </c>
      <c r="C76" s="69" t="s">
        <v>153</v>
      </c>
      <c r="D76" s="68">
        <v>17</v>
      </c>
      <c r="E76" s="66"/>
      <c r="F76" s="66" t="s">
        <v>154</v>
      </c>
      <c r="G76" s="66" t="s">
        <v>154</v>
      </c>
      <c r="H76" s="66" t="s">
        <v>154</v>
      </c>
      <c r="I76" s="66" t="s">
        <v>154</v>
      </c>
      <c r="J76" s="66" t="s">
        <v>154</v>
      </c>
      <c r="K76" s="66" t="s">
        <v>154</v>
      </c>
      <c r="L76" s="66"/>
      <c r="M76" s="66" t="s">
        <v>154</v>
      </c>
      <c r="N76" s="66"/>
      <c r="O76" s="66"/>
      <c r="P76" s="66"/>
      <c r="Q76" s="66" t="s">
        <v>154</v>
      </c>
      <c r="R76" s="59" t="s">
        <v>176</v>
      </c>
    </row>
    <row r="77" spans="1:18" x14ac:dyDescent="0.2">
      <c r="A77" s="50" t="s">
        <v>80</v>
      </c>
      <c r="B77" s="51">
        <v>0.3</v>
      </c>
      <c r="C77" s="50" t="s">
        <v>153</v>
      </c>
      <c r="D77" s="61">
        <v>12</v>
      </c>
      <c r="E77" s="53" t="s">
        <v>154</v>
      </c>
      <c r="F77" s="53" t="s">
        <v>154</v>
      </c>
      <c r="G77" s="53" t="s">
        <v>154</v>
      </c>
      <c r="H77" s="53" t="s">
        <v>154</v>
      </c>
      <c r="I77" s="53" t="s">
        <v>154</v>
      </c>
      <c r="J77" s="53" t="s">
        <v>154</v>
      </c>
      <c r="K77" s="53" t="s">
        <v>154</v>
      </c>
      <c r="L77" s="53"/>
      <c r="M77" s="53" t="s">
        <v>154</v>
      </c>
      <c r="N77" s="53"/>
      <c r="O77" s="53"/>
      <c r="P77" s="53"/>
      <c r="Q77" s="53"/>
      <c r="R77" s="54" t="s">
        <v>176</v>
      </c>
    </row>
    <row r="78" spans="1:18" x14ac:dyDescent="0.2">
      <c r="A78" s="78" t="s">
        <v>81</v>
      </c>
      <c r="B78" s="55">
        <v>0.3</v>
      </c>
      <c r="C78" s="78" t="s">
        <v>153</v>
      </c>
      <c r="D78" s="62">
        <v>16.53</v>
      </c>
      <c r="E78" s="57"/>
      <c r="F78" s="57"/>
      <c r="G78" s="57"/>
      <c r="H78" s="57" t="s">
        <v>154</v>
      </c>
      <c r="I78" s="57"/>
      <c r="J78" s="57"/>
      <c r="K78" s="57" t="s">
        <v>154</v>
      </c>
      <c r="L78" s="57"/>
      <c r="M78" s="57"/>
      <c r="N78" s="57"/>
      <c r="O78" s="57"/>
      <c r="P78" s="57"/>
      <c r="Q78" s="57"/>
      <c r="R78" s="59" t="s">
        <v>175</v>
      </c>
    </row>
    <row r="79" spans="1:18" x14ac:dyDescent="0.2">
      <c r="A79" s="50" t="s">
        <v>82</v>
      </c>
      <c r="B79" s="51">
        <v>0.3</v>
      </c>
      <c r="C79" s="50" t="s">
        <v>153</v>
      </c>
      <c r="D79" s="52">
        <v>16.53</v>
      </c>
      <c r="E79" s="53" t="s">
        <v>154</v>
      </c>
      <c r="F79" s="53"/>
      <c r="G79" s="53"/>
      <c r="H79" s="53" t="s">
        <v>154</v>
      </c>
      <c r="I79" s="53" t="s">
        <v>154</v>
      </c>
      <c r="J79" s="53"/>
      <c r="K79" s="53" t="s">
        <v>154</v>
      </c>
      <c r="L79" s="53" t="s">
        <v>154</v>
      </c>
      <c r="M79" s="53" t="s">
        <v>154</v>
      </c>
      <c r="N79" s="53"/>
      <c r="O79" s="53"/>
      <c r="P79" s="53" t="s">
        <v>154</v>
      </c>
      <c r="Q79" s="53"/>
      <c r="R79" s="54" t="s">
        <v>175</v>
      </c>
    </row>
    <row r="80" spans="1:18" x14ac:dyDescent="0.2">
      <c r="A80" s="78" t="s">
        <v>83</v>
      </c>
      <c r="B80" s="55">
        <v>0.3</v>
      </c>
      <c r="C80" s="78" t="s">
        <v>157</v>
      </c>
      <c r="D80" s="62">
        <v>15</v>
      </c>
      <c r="E80" s="57" t="s">
        <v>154</v>
      </c>
      <c r="F80" s="66"/>
      <c r="G80" s="57" t="s">
        <v>154</v>
      </c>
      <c r="H80" s="57" t="s">
        <v>154</v>
      </c>
      <c r="I80" s="57" t="s">
        <v>154</v>
      </c>
      <c r="J80" s="57" t="s">
        <v>154</v>
      </c>
      <c r="K80" s="57"/>
      <c r="L80" s="57" t="s">
        <v>154</v>
      </c>
      <c r="M80" s="57" t="s">
        <v>154</v>
      </c>
      <c r="N80" s="57"/>
      <c r="O80" s="57"/>
      <c r="P80" s="57"/>
      <c r="Q80" s="57"/>
      <c r="R80" s="59" t="s">
        <v>176</v>
      </c>
    </row>
    <row r="81" spans="1:18" x14ac:dyDescent="0.2">
      <c r="A81" s="50" t="s">
        <v>84</v>
      </c>
      <c r="B81" s="51">
        <v>0.2</v>
      </c>
      <c r="C81" s="50" t="s">
        <v>153</v>
      </c>
      <c r="D81" s="52">
        <v>16.53</v>
      </c>
      <c r="E81" s="53"/>
      <c r="F81" s="53"/>
      <c r="G81" s="53"/>
      <c r="H81" s="53"/>
      <c r="I81" s="53"/>
      <c r="J81" s="53"/>
      <c r="K81" s="53"/>
      <c r="L81" s="53"/>
      <c r="M81" s="53" t="s">
        <v>154</v>
      </c>
      <c r="N81" s="53"/>
      <c r="O81" s="53"/>
      <c r="P81" s="53"/>
      <c r="Q81" s="53"/>
      <c r="R81" s="54" t="s">
        <v>175</v>
      </c>
    </row>
    <row r="82" spans="1:18" x14ac:dyDescent="0.2">
      <c r="A82" s="78" t="s">
        <v>85</v>
      </c>
      <c r="B82" s="55">
        <v>0.15</v>
      </c>
      <c r="C82" s="78" t="s">
        <v>153</v>
      </c>
      <c r="D82" s="56">
        <v>15</v>
      </c>
      <c r="E82" s="57"/>
      <c r="F82" s="57" t="s">
        <v>154</v>
      </c>
      <c r="G82" s="57" t="s">
        <v>154</v>
      </c>
      <c r="H82" s="57"/>
      <c r="I82" s="57"/>
      <c r="J82" s="57"/>
      <c r="K82" s="57"/>
      <c r="L82" s="57"/>
      <c r="M82" s="57" t="s">
        <v>154</v>
      </c>
      <c r="N82" s="57"/>
      <c r="O82" s="57"/>
      <c r="P82" s="57"/>
      <c r="Q82" s="57"/>
      <c r="R82" s="59" t="s">
        <v>176</v>
      </c>
    </row>
    <row r="83" spans="1:18" x14ac:dyDescent="0.2">
      <c r="A83" s="50" t="s">
        <v>86</v>
      </c>
      <c r="B83" s="51">
        <v>0.3</v>
      </c>
      <c r="C83" s="50" t="s">
        <v>153</v>
      </c>
      <c r="D83" s="52">
        <v>10</v>
      </c>
      <c r="E83" s="53" t="s">
        <v>154</v>
      </c>
      <c r="F83" s="53" t="s">
        <v>154</v>
      </c>
      <c r="G83" s="53" t="s">
        <v>154</v>
      </c>
      <c r="H83" s="53" t="s">
        <v>154</v>
      </c>
      <c r="I83" s="53"/>
      <c r="J83" s="53" t="s">
        <v>154</v>
      </c>
      <c r="K83" s="53"/>
      <c r="L83" s="53" t="s">
        <v>154</v>
      </c>
      <c r="M83" s="53" t="s">
        <v>154</v>
      </c>
      <c r="N83" s="53"/>
      <c r="O83" s="53"/>
      <c r="P83" s="53"/>
      <c r="Q83" s="53"/>
      <c r="R83" s="54" t="s">
        <v>176</v>
      </c>
    </row>
    <row r="84" spans="1:18" x14ac:dyDescent="0.2">
      <c r="A84" s="78" t="s">
        <v>87</v>
      </c>
      <c r="B84" s="55">
        <v>0.3</v>
      </c>
      <c r="C84" s="78" t="s">
        <v>153</v>
      </c>
      <c r="D84" s="62">
        <v>10.33</v>
      </c>
      <c r="E84" s="57"/>
      <c r="F84" s="57"/>
      <c r="G84" s="57"/>
      <c r="H84" s="57"/>
      <c r="I84" s="57"/>
      <c r="J84" s="57"/>
      <c r="K84" s="57"/>
      <c r="L84" s="57"/>
      <c r="M84" s="57" t="s">
        <v>154</v>
      </c>
      <c r="N84" s="57"/>
      <c r="O84" s="57"/>
      <c r="P84" s="57" t="s">
        <v>154</v>
      </c>
      <c r="Q84" s="57"/>
      <c r="R84" s="72" t="s">
        <v>175</v>
      </c>
    </row>
    <row r="85" spans="1:18" x14ac:dyDescent="0.2">
      <c r="A85" s="50" t="s">
        <v>88</v>
      </c>
      <c r="B85" s="51">
        <v>0.3</v>
      </c>
      <c r="C85" s="78" t="s">
        <v>163</v>
      </c>
      <c r="D85" s="61">
        <v>17</v>
      </c>
      <c r="E85" s="53" t="s">
        <v>154</v>
      </c>
      <c r="F85" s="53" t="s">
        <v>154</v>
      </c>
      <c r="G85" s="53" t="s">
        <v>154</v>
      </c>
      <c r="H85" s="53" t="s">
        <v>154</v>
      </c>
      <c r="I85" s="53"/>
      <c r="J85" s="53"/>
      <c r="K85" s="53"/>
      <c r="L85" s="53"/>
      <c r="M85" s="53" t="s">
        <v>154</v>
      </c>
      <c r="N85" s="53"/>
      <c r="O85" s="53"/>
      <c r="P85" s="53"/>
      <c r="Q85" s="53" t="s">
        <v>154</v>
      </c>
      <c r="R85" s="54" t="s">
        <v>176</v>
      </c>
    </row>
    <row r="86" spans="1:18" x14ac:dyDescent="0.2">
      <c r="A86" s="78" t="s">
        <v>89</v>
      </c>
      <c r="B86" s="55">
        <v>0.3</v>
      </c>
      <c r="C86" s="78" t="s">
        <v>153</v>
      </c>
      <c r="D86" s="71">
        <v>17</v>
      </c>
      <c r="E86" s="57" t="s">
        <v>154</v>
      </c>
      <c r="F86" s="57" t="s">
        <v>183</v>
      </c>
      <c r="G86" s="57"/>
      <c r="H86" s="57"/>
      <c r="I86" s="57"/>
      <c r="J86" s="57"/>
      <c r="K86" s="57"/>
      <c r="L86" s="57" t="s">
        <v>154</v>
      </c>
      <c r="M86" s="57" t="s">
        <v>154</v>
      </c>
      <c r="N86" s="57"/>
      <c r="O86" s="57"/>
      <c r="P86" s="57"/>
      <c r="Q86" s="57"/>
      <c r="R86" s="59" t="s">
        <v>176</v>
      </c>
    </row>
    <row r="87" spans="1:18" x14ac:dyDescent="0.2">
      <c r="A87" s="50" t="s">
        <v>90</v>
      </c>
      <c r="B87" s="51">
        <v>0.3</v>
      </c>
      <c r="C87" s="50" t="s">
        <v>153</v>
      </c>
      <c r="D87" s="61">
        <v>17</v>
      </c>
      <c r="E87" s="53" t="s">
        <v>154</v>
      </c>
      <c r="F87" s="53" t="s">
        <v>154</v>
      </c>
      <c r="G87" s="53" t="s">
        <v>154</v>
      </c>
      <c r="H87" s="53" t="s">
        <v>154</v>
      </c>
      <c r="I87" s="53"/>
      <c r="J87" s="53"/>
      <c r="K87" s="53" t="s">
        <v>154</v>
      </c>
      <c r="L87" s="53" t="s">
        <v>154</v>
      </c>
      <c r="M87" s="53" t="s">
        <v>154</v>
      </c>
      <c r="N87" s="53"/>
      <c r="O87" s="53"/>
      <c r="P87" s="53"/>
      <c r="Q87" s="53"/>
      <c r="R87" s="54" t="s">
        <v>176</v>
      </c>
    </row>
    <row r="88" spans="1:18" x14ac:dyDescent="0.2">
      <c r="A88" s="78" t="s">
        <v>91</v>
      </c>
      <c r="B88" s="55">
        <v>0.3</v>
      </c>
      <c r="C88" s="78" t="s">
        <v>153</v>
      </c>
      <c r="D88" s="62">
        <v>16.53</v>
      </c>
      <c r="E88" s="57" t="s">
        <v>154</v>
      </c>
      <c r="F88" s="57"/>
      <c r="G88" s="57"/>
      <c r="H88" s="57" t="s">
        <v>154</v>
      </c>
      <c r="I88" s="57"/>
      <c r="J88" s="57"/>
      <c r="K88" s="57"/>
      <c r="L88" s="57"/>
      <c r="M88" s="57" t="s">
        <v>154</v>
      </c>
      <c r="N88" s="57"/>
      <c r="O88" s="57"/>
      <c r="P88" s="57"/>
      <c r="Q88" s="57"/>
      <c r="R88" s="59" t="s">
        <v>175</v>
      </c>
    </row>
    <row r="89" spans="1:18" x14ac:dyDescent="0.2">
      <c r="A89" s="50" t="s">
        <v>92</v>
      </c>
      <c r="B89" s="51">
        <v>0.25</v>
      </c>
      <c r="C89" s="50" t="s">
        <v>153</v>
      </c>
      <c r="D89" s="52">
        <v>16.53</v>
      </c>
      <c r="E89" s="53"/>
      <c r="F89" s="53"/>
      <c r="G89" s="53"/>
      <c r="H89" s="53" t="s">
        <v>154</v>
      </c>
      <c r="I89" s="53"/>
      <c r="J89" s="53"/>
      <c r="K89" s="53"/>
      <c r="L89" s="53"/>
      <c r="M89" s="53"/>
      <c r="N89" s="53"/>
      <c r="O89" s="53"/>
      <c r="P89" s="53"/>
      <c r="Q89" s="53"/>
      <c r="R89" s="53" t="s">
        <v>175</v>
      </c>
    </row>
    <row r="90" spans="1:18" x14ac:dyDescent="0.2">
      <c r="A90" s="78" t="s">
        <v>93</v>
      </c>
      <c r="B90" s="55">
        <v>0.3</v>
      </c>
      <c r="C90" s="78" t="s">
        <v>153</v>
      </c>
      <c r="D90" s="57"/>
      <c r="E90" s="57"/>
      <c r="F90" s="57"/>
      <c r="G90" s="57"/>
      <c r="H90" s="57" t="s">
        <v>154</v>
      </c>
      <c r="I90" s="57"/>
      <c r="J90" s="57"/>
      <c r="K90" s="57"/>
      <c r="L90" s="57"/>
      <c r="M90" s="57" t="s">
        <v>154</v>
      </c>
      <c r="N90" s="57"/>
      <c r="O90" s="57"/>
      <c r="P90" s="57"/>
      <c r="Q90" s="57"/>
      <c r="R90" s="59" t="s">
        <v>175</v>
      </c>
    </row>
    <row r="91" spans="1:18" x14ac:dyDescent="0.2">
      <c r="A91" s="50" t="s">
        <v>94</v>
      </c>
      <c r="B91" s="51">
        <v>0.2</v>
      </c>
      <c r="C91" s="50" t="s">
        <v>153</v>
      </c>
      <c r="D91" s="53"/>
      <c r="E91" s="53"/>
      <c r="F91" s="53"/>
      <c r="G91" s="53"/>
      <c r="H91" s="53" t="s">
        <v>154</v>
      </c>
      <c r="I91" s="53"/>
      <c r="J91" s="53"/>
      <c r="K91" s="53"/>
      <c r="L91" s="53"/>
      <c r="M91" s="53"/>
      <c r="N91" s="53"/>
      <c r="O91" s="53"/>
      <c r="P91" s="53"/>
      <c r="Q91" s="53"/>
      <c r="R91" s="54" t="s">
        <v>175</v>
      </c>
    </row>
    <row r="92" spans="1:18" x14ac:dyDescent="0.2">
      <c r="A92" s="78" t="s">
        <v>95</v>
      </c>
      <c r="B92" s="55">
        <v>0.3</v>
      </c>
      <c r="C92" s="78" t="s">
        <v>164</v>
      </c>
      <c r="D92" s="62">
        <v>12</v>
      </c>
      <c r="E92" s="57" t="s">
        <v>154</v>
      </c>
      <c r="F92" s="57" t="s">
        <v>183</v>
      </c>
      <c r="G92" s="57" t="s">
        <v>154</v>
      </c>
      <c r="H92" s="57" t="s">
        <v>154</v>
      </c>
      <c r="I92" s="57" t="s">
        <v>154</v>
      </c>
      <c r="J92" s="57" t="s">
        <v>154</v>
      </c>
      <c r="K92" s="57"/>
      <c r="L92" s="57" t="s">
        <v>154</v>
      </c>
      <c r="M92" s="57" t="s">
        <v>154</v>
      </c>
      <c r="N92" s="57"/>
      <c r="O92" s="57"/>
      <c r="P92" s="57"/>
      <c r="Q92" s="57"/>
      <c r="R92" s="59" t="s">
        <v>176</v>
      </c>
    </row>
    <row r="93" spans="1:18" x14ac:dyDescent="0.2">
      <c r="A93" s="50" t="s">
        <v>96</v>
      </c>
      <c r="B93" s="51">
        <v>0.3</v>
      </c>
      <c r="C93" s="50" t="s">
        <v>153</v>
      </c>
      <c r="D93" s="52">
        <v>10.33</v>
      </c>
      <c r="E93" s="53" t="s">
        <v>154</v>
      </c>
      <c r="F93" s="53" t="s">
        <v>154</v>
      </c>
      <c r="G93" s="53"/>
      <c r="H93" s="53"/>
      <c r="I93" s="53" t="s">
        <v>154</v>
      </c>
      <c r="J93" s="53"/>
      <c r="K93" s="53"/>
      <c r="L93" s="53"/>
      <c r="M93" s="53" t="s">
        <v>154</v>
      </c>
      <c r="N93" s="53"/>
      <c r="O93" s="53"/>
      <c r="P93" s="53"/>
      <c r="Q93" s="53"/>
      <c r="R93" s="54" t="s">
        <v>175</v>
      </c>
    </row>
    <row r="94" spans="1:18" x14ac:dyDescent="0.2">
      <c r="A94" s="78" t="s">
        <v>97</v>
      </c>
      <c r="B94" s="55">
        <v>0.2</v>
      </c>
      <c r="C94" s="78" t="s">
        <v>153</v>
      </c>
      <c r="D94" s="62">
        <v>16.5</v>
      </c>
      <c r="E94" s="57"/>
      <c r="F94" s="57"/>
      <c r="G94" s="57"/>
      <c r="H94" s="57"/>
      <c r="I94" s="57"/>
      <c r="J94" s="57"/>
      <c r="K94" s="57"/>
      <c r="L94" s="57"/>
      <c r="M94" s="57" t="s">
        <v>154</v>
      </c>
      <c r="N94" s="57"/>
      <c r="O94" s="57"/>
      <c r="P94" s="57"/>
      <c r="Q94" s="57"/>
      <c r="R94" s="59" t="s">
        <v>175</v>
      </c>
    </row>
    <row r="95" spans="1:18" x14ac:dyDescent="0.2">
      <c r="A95" s="50" t="s">
        <v>98</v>
      </c>
      <c r="B95" s="51">
        <v>0.3</v>
      </c>
      <c r="C95" s="50" t="s">
        <v>153</v>
      </c>
      <c r="D95" s="53"/>
      <c r="E95" s="53"/>
      <c r="F95" s="53"/>
      <c r="G95" s="53"/>
      <c r="H95" s="53"/>
      <c r="I95" s="53"/>
      <c r="J95" s="53"/>
      <c r="K95" s="53"/>
      <c r="L95" s="53"/>
      <c r="M95" s="53" t="s">
        <v>154</v>
      </c>
      <c r="N95" s="53"/>
      <c r="O95" s="53"/>
      <c r="P95" s="53"/>
      <c r="Q95" s="53"/>
      <c r="R95" s="54" t="s">
        <v>175</v>
      </c>
    </row>
    <row r="96" spans="1:18" x14ac:dyDescent="0.2">
      <c r="A96" s="78" t="s">
        <v>99</v>
      </c>
      <c r="B96" s="55">
        <v>0</v>
      </c>
      <c r="C96" s="78" t="s">
        <v>153</v>
      </c>
      <c r="D96" s="56">
        <v>17</v>
      </c>
      <c r="E96" s="57"/>
      <c r="F96" s="57"/>
      <c r="G96" s="57"/>
      <c r="H96" s="57" t="s">
        <v>154</v>
      </c>
      <c r="I96" s="57" t="s">
        <v>154</v>
      </c>
      <c r="J96" s="57"/>
      <c r="K96" s="57"/>
      <c r="L96" s="57"/>
      <c r="M96" s="57"/>
      <c r="N96" s="57"/>
      <c r="O96" s="57" t="s">
        <v>154</v>
      </c>
      <c r="P96" s="67"/>
      <c r="Q96" s="67"/>
      <c r="R96" s="59" t="s">
        <v>175</v>
      </c>
    </row>
    <row r="97" spans="1:18" x14ac:dyDescent="0.2">
      <c r="A97" s="50" t="s">
        <v>100</v>
      </c>
      <c r="B97" s="51" t="s">
        <v>182</v>
      </c>
      <c r="C97" s="50" t="s">
        <v>153</v>
      </c>
      <c r="D97" s="73">
        <v>30</v>
      </c>
      <c r="E97" s="53" t="s">
        <v>154</v>
      </c>
      <c r="F97" s="53" t="s">
        <v>183</v>
      </c>
      <c r="G97" s="53" t="s">
        <v>154</v>
      </c>
      <c r="H97" s="53"/>
      <c r="I97" s="53" t="s">
        <v>154</v>
      </c>
      <c r="J97" s="53" t="s">
        <v>154</v>
      </c>
      <c r="K97" s="53"/>
      <c r="L97" s="53" t="s">
        <v>154</v>
      </c>
      <c r="M97" s="53" t="s">
        <v>154</v>
      </c>
      <c r="N97" s="53"/>
      <c r="O97" s="53"/>
      <c r="P97" s="74" t="s">
        <v>154</v>
      </c>
      <c r="Q97" s="53" t="s">
        <v>154</v>
      </c>
      <c r="R97" s="54" t="s">
        <v>176</v>
      </c>
    </row>
    <row r="98" spans="1:18" x14ac:dyDescent="0.2">
      <c r="A98" s="78" t="s">
        <v>101</v>
      </c>
      <c r="B98" s="60" t="s">
        <v>171</v>
      </c>
      <c r="C98" s="78" t="s">
        <v>163</v>
      </c>
      <c r="D98" s="56">
        <v>12</v>
      </c>
      <c r="E98" s="57" t="s">
        <v>154</v>
      </c>
      <c r="F98" s="57" t="s">
        <v>154</v>
      </c>
      <c r="G98" s="57" t="s">
        <v>154</v>
      </c>
      <c r="H98" s="57" t="s">
        <v>154</v>
      </c>
      <c r="I98" s="57" t="s">
        <v>154</v>
      </c>
      <c r="J98" s="57" t="s">
        <v>154</v>
      </c>
      <c r="K98" s="57"/>
      <c r="L98" s="57"/>
      <c r="M98" s="57"/>
      <c r="N98" s="57"/>
      <c r="O98" s="57"/>
      <c r="P98" s="57"/>
      <c r="Q98" s="57" t="s">
        <v>154</v>
      </c>
      <c r="R98" s="59" t="s">
        <v>176</v>
      </c>
    </row>
    <row r="99" spans="1:18" x14ac:dyDescent="0.2">
      <c r="A99" s="79" t="s">
        <v>102</v>
      </c>
      <c r="B99" s="80">
        <v>0.3</v>
      </c>
      <c r="C99" s="50" t="s">
        <v>153</v>
      </c>
      <c r="D99" s="61">
        <v>12</v>
      </c>
      <c r="E99" s="53" t="s">
        <v>154</v>
      </c>
      <c r="F99" s="53" t="s">
        <v>154</v>
      </c>
      <c r="G99" s="53" t="s">
        <v>154</v>
      </c>
      <c r="H99" s="53" t="s">
        <v>154</v>
      </c>
      <c r="I99" s="53" t="s">
        <v>154</v>
      </c>
      <c r="J99" s="53" t="s">
        <v>154</v>
      </c>
      <c r="K99" s="53"/>
      <c r="L99" s="53" t="s">
        <v>154</v>
      </c>
      <c r="M99" s="53" t="s">
        <v>154</v>
      </c>
      <c r="N99" s="53"/>
      <c r="O99" s="53"/>
      <c r="P99" s="53" t="s">
        <v>154</v>
      </c>
      <c r="Q99" s="53" t="s">
        <v>184</v>
      </c>
      <c r="R99" s="54" t="s">
        <v>176</v>
      </c>
    </row>
    <row r="100" spans="1:18" x14ac:dyDescent="0.2">
      <c r="A100" s="78" t="s">
        <v>103</v>
      </c>
      <c r="B100" s="55">
        <v>0.2</v>
      </c>
      <c r="C100" s="78" t="s">
        <v>153</v>
      </c>
      <c r="D100" s="62">
        <v>16.53</v>
      </c>
      <c r="E100" s="57"/>
      <c r="F100" s="57"/>
      <c r="G100" s="57"/>
      <c r="H100" s="57"/>
      <c r="I100" s="57"/>
      <c r="J100" s="57"/>
      <c r="K100" s="57"/>
      <c r="L100" s="57"/>
      <c r="M100" s="57" t="s">
        <v>154</v>
      </c>
      <c r="N100" s="57"/>
      <c r="O100" s="57"/>
      <c r="P100" s="57"/>
      <c r="Q100" s="57"/>
      <c r="R100" s="59" t="s">
        <v>175</v>
      </c>
    </row>
    <row r="101" spans="1:18" x14ac:dyDescent="0.2">
      <c r="A101" s="50" t="s">
        <v>104</v>
      </c>
      <c r="B101" s="51">
        <v>0.3</v>
      </c>
      <c r="C101" s="50" t="s">
        <v>153</v>
      </c>
      <c r="D101" s="53"/>
      <c r="E101" s="53"/>
      <c r="F101" s="53"/>
      <c r="G101" s="53"/>
      <c r="H101" s="53"/>
      <c r="I101" s="53"/>
      <c r="J101" s="53"/>
      <c r="K101" s="53"/>
      <c r="L101" s="53"/>
      <c r="M101" s="53" t="s">
        <v>154</v>
      </c>
      <c r="N101" s="53"/>
      <c r="O101" s="53"/>
      <c r="P101" s="53"/>
      <c r="Q101" s="53" t="s">
        <v>154</v>
      </c>
      <c r="R101" s="54" t="s">
        <v>175</v>
      </c>
    </row>
    <row r="102" spans="1:18" x14ac:dyDescent="0.2">
      <c r="A102" s="78" t="s">
        <v>105</v>
      </c>
      <c r="B102" s="55">
        <v>0.2</v>
      </c>
      <c r="C102" s="78" t="s">
        <v>153</v>
      </c>
      <c r="D102" s="56">
        <v>12</v>
      </c>
      <c r="E102" s="57" t="s">
        <v>154</v>
      </c>
      <c r="F102" s="57" t="s">
        <v>154</v>
      </c>
      <c r="G102" s="57" t="s">
        <v>154</v>
      </c>
      <c r="H102" s="57" t="s">
        <v>154</v>
      </c>
      <c r="I102" s="57" t="s">
        <v>154</v>
      </c>
      <c r="J102" s="57" t="s">
        <v>154</v>
      </c>
      <c r="K102" s="57"/>
      <c r="L102" s="57" t="s">
        <v>154</v>
      </c>
      <c r="M102" s="57" t="s">
        <v>154</v>
      </c>
      <c r="N102" s="57"/>
      <c r="O102" s="57"/>
      <c r="P102" s="57"/>
      <c r="Q102" s="57"/>
      <c r="R102" s="59" t="s">
        <v>176</v>
      </c>
    </row>
    <row r="103" spans="1:18" x14ac:dyDescent="0.2">
      <c r="A103" s="50" t="s">
        <v>106</v>
      </c>
      <c r="B103" s="51">
        <v>0.3</v>
      </c>
      <c r="C103" s="50" t="s">
        <v>153</v>
      </c>
      <c r="D103" s="61">
        <v>12</v>
      </c>
      <c r="E103" s="53" t="s">
        <v>154</v>
      </c>
      <c r="F103" s="53" t="s">
        <v>154</v>
      </c>
      <c r="G103" s="53" t="s">
        <v>154</v>
      </c>
      <c r="H103" s="53" t="s">
        <v>154</v>
      </c>
      <c r="I103" s="53" t="s">
        <v>154</v>
      </c>
      <c r="J103" s="53" t="s">
        <v>154</v>
      </c>
      <c r="K103" s="53"/>
      <c r="L103" s="53"/>
      <c r="M103" s="53" t="s">
        <v>154</v>
      </c>
      <c r="N103" s="50"/>
      <c r="O103" s="50"/>
      <c r="P103" s="50"/>
      <c r="Q103" s="50"/>
      <c r="R103" s="54" t="s">
        <v>176</v>
      </c>
    </row>
    <row r="104" spans="1:18" x14ac:dyDescent="0.2">
      <c r="A104" s="78" t="s">
        <v>107</v>
      </c>
      <c r="B104" s="70">
        <v>0.3</v>
      </c>
      <c r="C104" s="78" t="s">
        <v>153</v>
      </c>
      <c r="D104" s="56">
        <v>5</v>
      </c>
      <c r="E104" s="57" t="s">
        <v>154</v>
      </c>
      <c r="F104" s="57" t="s">
        <v>183</v>
      </c>
      <c r="G104" s="57"/>
      <c r="H104" s="57" t="s">
        <v>154</v>
      </c>
      <c r="I104" s="57" t="s">
        <v>154</v>
      </c>
      <c r="J104" s="57"/>
      <c r="K104" s="57"/>
      <c r="L104" s="57"/>
      <c r="M104" s="57" t="s">
        <v>154</v>
      </c>
      <c r="N104" s="57"/>
      <c r="O104" s="57"/>
      <c r="P104" s="57"/>
      <c r="Q104" s="57"/>
      <c r="R104" s="59" t="s">
        <v>176</v>
      </c>
    </row>
    <row r="105" spans="1:18" x14ac:dyDescent="0.2">
      <c r="A105" s="50" t="s">
        <v>108</v>
      </c>
      <c r="B105" s="51">
        <v>0.3</v>
      </c>
      <c r="C105" s="50" t="s">
        <v>153</v>
      </c>
      <c r="D105" s="61">
        <v>17</v>
      </c>
      <c r="E105" s="53" t="s">
        <v>154</v>
      </c>
      <c r="F105" s="53" t="s">
        <v>154</v>
      </c>
      <c r="G105" s="53"/>
      <c r="H105" s="53"/>
      <c r="I105" s="53"/>
      <c r="J105" s="53"/>
      <c r="K105" s="53"/>
      <c r="L105" s="53" t="s">
        <v>154</v>
      </c>
      <c r="M105" s="53" t="s">
        <v>154</v>
      </c>
      <c r="N105" s="53"/>
      <c r="O105" s="53"/>
      <c r="P105" s="53"/>
      <c r="Q105" s="53" t="s">
        <v>154</v>
      </c>
      <c r="R105" s="54" t="s">
        <v>176</v>
      </c>
    </row>
    <row r="106" spans="1:18" x14ac:dyDescent="0.2">
      <c r="A106" s="78" t="s">
        <v>109</v>
      </c>
      <c r="B106" s="55">
        <v>0.2</v>
      </c>
      <c r="C106" s="78" t="s">
        <v>153</v>
      </c>
      <c r="D106" s="56"/>
      <c r="E106" s="57"/>
      <c r="F106" s="57"/>
      <c r="G106" s="57"/>
      <c r="H106" s="57"/>
      <c r="I106" s="57"/>
      <c r="J106" s="57"/>
      <c r="K106" s="57"/>
      <c r="L106" s="57"/>
      <c r="M106" s="57" t="s">
        <v>154</v>
      </c>
      <c r="N106" s="57"/>
      <c r="O106" s="57"/>
      <c r="P106" s="57"/>
      <c r="Q106" s="57" t="s">
        <v>184</v>
      </c>
      <c r="R106" s="59" t="s">
        <v>175</v>
      </c>
    </row>
    <row r="107" spans="1:18" x14ac:dyDescent="0.2">
      <c r="A107" s="50" t="s">
        <v>110</v>
      </c>
      <c r="B107" s="51">
        <v>0.2</v>
      </c>
      <c r="C107" s="50" t="s">
        <v>153</v>
      </c>
      <c r="D107" s="61">
        <v>12</v>
      </c>
      <c r="E107" s="53" t="s">
        <v>154</v>
      </c>
      <c r="F107" s="53"/>
      <c r="G107" s="53"/>
      <c r="H107" s="53" t="s">
        <v>154</v>
      </c>
      <c r="I107" s="53"/>
      <c r="J107" s="53"/>
      <c r="K107" s="53" t="s">
        <v>154</v>
      </c>
      <c r="L107" s="53"/>
      <c r="M107" s="53" t="s">
        <v>154</v>
      </c>
      <c r="N107" s="53"/>
      <c r="O107" s="53"/>
      <c r="P107" s="53"/>
      <c r="Q107" s="53" t="s">
        <v>154</v>
      </c>
      <c r="R107" s="54" t="s">
        <v>175</v>
      </c>
    </row>
    <row r="108" spans="1:18" x14ac:dyDescent="0.2">
      <c r="A108" s="78" t="s">
        <v>111</v>
      </c>
      <c r="B108" s="55">
        <v>0.3</v>
      </c>
      <c r="C108" s="78" t="s">
        <v>153</v>
      </c>
      <c r="D108" s="56">
        <v>15</v>
      </c>
      <c r="E108" s="57" t="s">
        <v>154</v>
      </c>
      <c r="F108" s="57" t="s">
        <v>154</v>
      </c>
      <c r="G108" s="57" t="s">
        <v>154</v>
      </c>
      <c r="H108" s="66" t="s">
        <v>154</v>
      </c>
      <c r="I108" s="57" t="s">
        <v>154</v>
      </c>
      <c r="J108" s="57"/>
      <c r="K108" s="57"/>
      <c r="L108" s="57" t="s">
        <v>154</v>
      </c>
      <c r="M108" s="66" t="s">
        <v>154</v>
      </c>
      <c r="N108" s="66"/>
      <c r="O108" s="66"/>
      <c r="P108" s="57"/>
      <c r="Q108" s="57" t="s">
        <v>154</v>
      </c>
      <c r="R108" s="59" t="s">
        <v>176</v>
      </c>
    </row>
    <row r="109" spans="1:18" x14ac:dyDescent="0.2">
      <c r="A109" s="50" t="s">
        <v>112</v>
      </c>
      <c r="B109" s="51">
        <v>0.2</v>
      </c>
      <c r="C109" s="50" t="s">
        <v>153</v>
      </c>
      <c r="D109" s="61">
        <v>17</v>
      </c>
      <c r="E109" s="53" t="s">
        <v>154</v>
      </c>
      <c r="F109" s="53" t="s">
        <v>154</v>
      </c>
      <c r="G109" s="53" t="s">
        <v>154</v>
      </c>
      <c r="H109" s="53" t="s">
        <v>154</v>
      </c>
      <c r="I109" s="53" t="s">
        <v>154</v>
      </c>
      <c r="J109" s="53" t="s">
        <v>154</v>
      </c>
      <c r="K109" s="53"/>
      <c r="L109" s="53" t="s">
        <v>154</v>
      </c>
      <c r="M109" s="53" t="s">
        <v>154</v>
      </c>
      <c r="N109" s="53"/>
      <c r="O109" s="53"/>
      <c r="P109" s="53"/>
      <c r="Q109" s="53"/>
      <c r="R109" s="54" t="s">
        <v>176</v>
      </c>
    </row>
    <row r="110" spans="1:18" x14ac:dyDescent="0.2">
      <c r="A110" s="78" t="s">
        <v>113</v>
      </c>
      <c r="B110" s="55">
        <v>0.3</v>
      </c>
      <c r="C110" s="78" t="s">
        <v>153</v>
      </c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9" t="s">
        <v>175</v>
      </c>
    </row>
    <row r="111" spans="1:18" x14ac:dyDescent="0.2">
      <c r="A111" s="50" t="s">
        <v>114</v>
      </c>
      <c r="B111" s="51">
        <v>0.3</v>
      </c>
      <c r="C111" s="50" t="s">
        <v>153</v>
      </c>
      <c r="D111" s="61">
        <v>17</v>
      </c>
      <c r="E111" s="53" t="s">
        <v>154</v>
      </c>
      <c r="F111" s="53"/>
      <c r="G111" s="53" t="s">
        <v>154</v>
      </c>
      <c r="H111" s="53" t="s">
        <v>154</v>
      </c>
      <c r="I111" s="53"/>
      <c r="J111" s="53"/>
      <c r="K111" s="53"/>
      <c r="L111" s="53" t="s">
        <v>154</v>
      </c>
      <c r="M111" s="53" t="s">
        <v>154</v>
      </c>
      <c r="N111" s="53"/>
      <c r="O111" s="53"/>
      <c r="P111" s="53" t="s">
        <v>154</v>
      </c>
      <c r="Q111" s="53"/>
      <c r="R111" s="54" t="s">
        <v>176</v>
      </c>
    </row>
    <row r="112" spans="1:18" x14ac:dyDescent="0.2">
      <c r="A112" s="75"/>
      <c r="B112" s="75"/>
      <c r="C112" s="75"/>
      <c r="D112" s="67"/>
      <c r="E112" s="67"/>
      <c r="F112" s="67"/>
      <c r="G112" s="67"/>
      <c r="H112" s="75"/>
      <c r="I112" s="75"/>
      <c r="J112" s="67"/>
      <c r="K112" s="67"/>
      <c r="L112" s="67"/>
      <c r="M112" s="67"/>
      <c r="N112" s="67"/>
      <c r="O112" s="67"/>
      <c r="P112" s="67"/>
      <c r="Q112" s="67"/>
      <c r="R112" s="76"/>
    </row>
    <row r="113" spans="1:18" x14ac:dyDescent="0.2">
      <c r="A113" s="75"/>
      <c r="B113" s="75"/>
      <c r="C113" s="75"/>
      <c r="D113" s="67"/>
      <c r="E113" s="67"/>
      <c r="F113" s="67"/>
      <c r="G113" s="67"/>
      <c r="H113" s="75"/>
      <c r="I113" s="75"/>
      <c r="J113" s="67"/>
      <c r="K113" s="67"/>
      <c r="L113" s="67"/>
      <c r="M113" s="67"/>
      <c r="N113" s="67"/>
      <c r="O113" s="67"/>
      <c r="P113" s="67"/>
      <c r="Q113" s="67"/>
      <c r="R113" s="76"/>
    </row>
    <row r="114" spans="1:18" x14ac:dyDescent="0.2">
      <c r="A114" s="95"/>
      <c r="B114" s="95"/>
      <c r="C114" s="95"/>
      <c r="D114" s="95"/>
      <c r="E114" s="95"/>
      <c r="F114" s="95"/>
      <c r="G114" s="95"/>
      <c r="H114" s="95"/>
      <c r="I114" s="95"/>
      <c r="J114" s="95"/>
      <c r="K114" s="95"/>
      <c r="L114" s="95"/>
      <c r="M114" s="95"/>
      <c r="N114" s="95"/>
      <c r="O114" s="95"/>
      <c r="P114" s="95"/>
      <c r="Q114" s="76"/>
      <c r="R114" s="76"/>
    </row>
    <row r="115" spans="1:18" x14ac:dyDescent="0.2">
      <c r="A115" s="95"/>
      <c r="B115" s="95"/>
      <c r="C115" s="95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76"/>
      <c r="R115" s="76"/>
    </row>
    <row r="116" spans="1:18" x14ac:dyDescent="0.2">
      <c r="A116" s="95"/>
      <c r="B116" s="95"/>
      <c r="C116" s="95"/>
      <c r="D116" s="95"/>
      <c r="E116" s="95"/>
      <c r="F116" s="95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76"/>
      <c r="R116" s="76"/>
    </row>
    <row r="117" spans="1:18" x14ac:dyDescent="0.2">
      <c r="A117" s="96" t="s">
        <v>178</v>
      </c>
      <c r="B117" s="97"/>
      <c r="C117" s="97"/>
      <c r="D117" s="98"/>
      <c r="E117" s="67"/>
      <c r="F117" s="67"/>
      <c r="G117" s="67"/>
      <c r="H117" s="75"/>
      <c r="I117" s="75"/>
      <c r="J117" s="67"/>
      <c r="K117" s="67"/>
      <c r="L117" s="67"/>
      <c r="M117" s="67"/>
      <c r="N117" s="67"/>
      <c r="O117" s="67"/>
      <c r="P117" s="67"/>
      <c r="Q117" s="67"/>
      <c r="R117" s="76"/>
    </row>
    <row r="118" spans="1:18" x14ac:dyDescent="0.2">
      <c r="A118" s="77" t="s">
        <v>179</v>
      </c>
      <c r="B118" s="99" t="s">
        <v>180</v>
      </c>
      <c r="C118" s="99"/>
      <c r="D118" s="99"/>
      <c r="E118" s="67"/>
      <c r="F118" s="67"/>
      <c r="G118" s="67"/>
      <c r="H118" s="75"/>
      <c r="I118" s="75"/>
      <c r="J118" s="67"/>
      <c r="K118" s="67"/>
      <c r="L118" s="67"/>
      <c r="M118" s="67"/>
      <c r="N118" s="67"/>
      <c r="O118" s="67"/>
      <c r="P118" s="67"/>
      <c r="Q118" s="67"/>
      <c r="R118" s="76"/>
    </row>
    <row r="119" spans="1:18" x14ac:dyDescent="0.2">
      <c r="A119" s="77" t="s">
        <v>175</v>
      </c>
      <c r="B119" s="99" t="s">
        <v>181</v>
      </c>
      <c r="C119" s="99"/>
      <c r="D119" s="99"/>
      <c r="E119" s="67"/>
      <c r="F119" s="67"/>
      <c r="G119" s="67"/>
      <c r="H119" s="75"/>
      <c r="I119" s="75"/>
      <c r="J119" s="67"/>
      <c r="K119" s="67"/>
      <c r="L119" s="67"/>
      <c r="M119" s="67"/>
      <c r="N119" s="67"/>
      <c r="O119" s="67"/>
      <c r="P119" s="67"/>
      <c r="Q119" s="67"/>
      <c r="R119" s="76"/>
    </row>
  </sheetData>
  <sheetProtection password="C304" sheet="1" objects="1" scenarios="1" sort="0" autoFilter="0" pivotTables="0"/>
  <autoFilter ref="A1:R1"/>
  <mergeCells count="4">
    <mergeCell ref="A114:P116"/>
    <mergeCell ref="A117:D117"/>
    <mergeCell ref="B118:D118"/>
    <mergeCell ref="B119:D119"/>
  </mergeCells>
  <pageMargins left="0.2" right="0.2" top="0.55000000000000004" bottom="0.52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11"/>
  <sheetViews>
    <sheetView workbookViewId="0">
      <pane xSplit="1" ySplit="1" topLeftCell="K87" activePane="bottomRight" state="frozen"/>
      <selection pane="topRight" activeCell="B1" sqref="B1"/>
      <selection pane="bottomLeft" activeCell="A2" sqref="A2"/>
      <selection pane="bottomRight" sqref="A1:Z1048576"/>
    </sheetView>
  </sheetViews>
  <sheetFormatPr defaultColWidth="9.28515625" defaultRowHeight="12.75" x14ac:dyDescent="0.2"/>
  <cols>
    <col min="1" max="1" width="12.42578125" style="2" hidden="1" customWidth="1"/>
    <col min="2" max="2" width="13.42578125" style="3" hidden="1" customWidth="1"/>
    <col min="3" max="3" width="14.7109375" style="1" hidden="1" customWidth="1"/>
    <col min="4" max="4" width="9.28515625" style="1" hidden="1" customWidth="1"/>
    <col min="5" max="6" width="9" style="1" hidden="1" customWidth="1"/>
    <col min="7" max="7" width="9.28515625" style="1" hidden="1" customWidth="1"/>
    <col min="8" max="8" width="10.5703125" style="1" hidden="1" customWidth="1"/>
    <col min="9" max="9" width="6" style="1" hidden="1" customWidth="1"/>
    <col min="10" max="10" width="41.7109375" style="1" hidden="1" customWidth="1"/>
    <col min="11" max="11" width="15.28515625" style="1" hidden="1" customWidth="1"/>
    <col min="12" max="12" width="6" style="1" hidden="1" customWidth="1"/>
    <col min="13" max="13" width="15.28515625" style="1" hidden="1" customWidth="1"/>
    <col min="14" max="14" width="17.42578125" style="1" hidden="1" customWidth="1"/>
    <col min="15" max="15" width="6" style="1" hidden="1" customWidth="1"/>
    <col min="16" max="16" width="19.42578125" style="1" hidden="1" customWidth="1"/>
    <col min="17" max="17" width="14" style="43" hidden="1" customWidth="1"/>
    <col min="18" max="18" width="9.28515625" style="1" hidden="1" customWidth="1"/>
    <col min="19" max="19" width="14.85546875" style="1" hidden="1" customWidth="1"/>
    <col min="20" max="26" width="9.28515625" style="1" hidden="1" customWidth="1"/>
    <col min="27" max="27" width="9.28515625" style="1" customWidth="1"/>
    <col min="28" max="16384" width="9.28515625" style="1"/>
  </cols>
  <sheetData>
    <row r="1" spans="1:19" ht="25.5" x14ac:dyDescent="0.2">
      <c r="A1" s="2" t="s">
        <v>3</v>
      </c>
      <c r="B1" s="3" t="s">
        <v>4</v>
      </c>
      <c r="C1" s="3" t="s">
        <v>5</v>
      </c>
      <c r="K1" s="39" t="s">
        <v>165</v>
      </c>
      <c r="M1" s="39" t="s">
        <v>166</v>
      </c>
      <c r="N1" s="40" t="s">
        <v>167</v>
      </c>
      <c r="P1" s="40" t="s">
        <v>168</v>
      </c>
      <c r="Q1" s="42" t="s">
        <v>169</v>
      </c>
    </row>
    <row r="2" spans="1:19" x14ac:dyDescent="0.2">
      <c r="A2" s="2" t="s">
        <v>7</v>
      </c>
      <c r="B2" s="4">
        <v>0.3</v>
      </c>
      <c r="C2" s="4"/>
      <c r="E2" s="1">
        <f>3.5119*B2</f>
        <v>1.0535699999999999</v>
      </c>
      <c r="F2" s="1">
        <f>3.5119+E2</f>
        <v>4.5654699999999995</v>
      </c>
      <c r="H2" s="4">
        <f>VLOOKUP(A2,'dati ACI 122'!A:B,2,0)</f>
        <v>0.3</v>
      </c>
      <c r="I2" s="38" t="b">
        <f>EXACT(H2,B2)</f>
        <v>1</v>
      </c>
      <c r="J2" s="38" t="s">
        <v>186</v>
      </c>
      <c r="K2" s="4">
        <v>0.3</v>
      </c>
      <c r="L2" s="38" t="b">
        <f>EXACT(K2,B2)</f>
        <v>1</v>
      </c>
      <c r="M2" s="4">
        <v>0.3</v>
      </c>
      <c r="N2" s="4"/>
      <c r="O2" s="38" t="b">
        <f t="shared" ref="O2:O33" si="0">EXACT(C2,N2)</f>
        <v>1</v>
      </c>
      <c r="P2" s="4">
        <v>0</v>
      </c>
      <c r="Q2" s="41"/>
      <c r="S2" t="s">
        <v>170</v>
      </c>
    </row>
    <row r="3" spans="1:19" x14ac:dyDescent="0.2">
      <c r="A3" s="2" t="s">
        <v>8</v>
      </c>
      <c r="B3" s="4">
        <v>0.3</v>
      </c>
      <c r="C3" s="4"/>
      <c r="E3" s="1">
        <f t="shared" ref="E3:E66" si="1">3.5119*B3</f>
        <v>1.0535699999999999</v>
      </c>
      <c r="F3" s="1">
        <f t="shared" ref="F3:F66" si="2">3.5119+E3</f>
        <v>4.5654699999999995</v>
      </c>
      <c r="H3" s="4">
        <f>VLOOKUP(A3,'dati ACI 122'!A:B,2,0)</f>
        <v>0.3</v>
      </c>
      <c r="I3" s="38" t="b">
        <f t="shared" ref="I3:I66" si="3">EXACT(H3,B3)</f>
        <v>1</v>
      </c>
      <c r="J3" s="38" t="s">
        <v>186</v>
      </c>
      <c r="K3" s="4">
        <v>0.3</v>
      </c>
      <c r="L3" s="38" t="b">
        <f t="shared" ref="L3:L66" si="4">EXACT(K3,B3)</f>
        <v>1</v>
      </c>
      <c r="M3" s="4">
        <v>0.3</v>
      </c>
      <c r="N3" s="4"/>
      <c r="O3" s="38" t="b">
        <f t="shared" si="0"/>
        <v>1</v>
      </c>
      <c r="P3" s="4">
        <v>0</v>
      </c>
      <c r="Q3" s="41"/>
      <c r="S3" t="s">
        <v>91</v>
      </c>
    </row>
    <row r="4" spans="1:19" x14ac:dyDescent="0.2">
      <c r="A4" s="2" t="s">
        <v>9</v>
      </c>
      <c r="B4" s="4">
        <v>0.3</v>
      </c>
      <c r="C4" s="4"/>
      <c r="E4" s="1">
        <f t="shared" si="1"/>
        <v>1.0535699999999999</v>
      </c>
      <c r="F4" s="1">
        <f t="shared" si="2"/>
        <v>4.5654699999999995</v>
      </c>
      <c r="H4" s="4">
        <f>VLOOKUP(A4,'dati ACI 122'!A:B,2,0)</f>
        <v>0.3</v>
      </c>
      <c r="I4" s="38" t="b">
        <f t="shared" si="3"/>
        <v>1</v>
      </c>
      <c r="J4" s="38" t="s">
        <v>186</v>
      </c>
      <c r="K4" s="4">
        <v>0.3</v>
      </c>
      <c r="L4" s="38" t="b">
        <f t="shared" si="4"/>
        <v>1</v>
      </c>
      <c r="M4" s="4">
        <v>0.3</v>
      </c>
      <c r="N4" s="4"/>
      <c r="O4" s="38" t="b">
        <f t="shared" si="0"/>
        <v>1</v>
      </c>
      <c r="P4" s="4">
        <v>0</v>
      </c>
      <c r="Q4" s="41"/>
      <c r="S4" t="s">
        <v>65</v>
      </c>
    </row>
    <row r="5" spans="1:19" x14ac:dyDescent="0.2">
      <c r="A5" s="2" t="s">
        <v>10</v>
      </c>
      <c r="B5" s="4">
        <v>0</v>
      </c>
      <c r="C5" s="4"/>
      <c r="E5" s="1">
        <f t="shared" si="1"/>
        <v>0</v>
      </c>
      <c r="F5" s="1">
        <f t="shared" si="2"/>
        <v>3.5118999999999998</v>
      </c>
      <c r="H5" s="4" t="str">
        <f>VLOOKUP(A5,'dati ACI 122'!A:B,2,0)</f>
        <v>0%</v>
      </c>
      <c r="I5" s="38" t="b">
        <f t="shared" si="3"/>
        <v>0</v>
      </c>
      <c r="J5" s="38" t="s">
        <v>186</v>
      </c>
      <c r="K5" s="4">
        <v>0</v>
      </c>
      <c r="L5" s="38" t="b">
        <f t="shared" si="4"/>
        <v>1</v>
      </c>
      <c r="M5" s="4">
        <v>0</v>
      </c>
      <c r="N5" s="4"/>
      <c r="O5" s="38" t="b">
        <f t="shared" si="0"/>
        <v>1</v>
      </c>
      <c r="P5" s="4">
        <v>0</v>
      </c>
      <c r="Q5" s="41"/>
    </row>
    <row r="6" spans="1:19" x14ac:dyDescent="0.2">
      <c r="A6" s="2" t="s">
        <v>11</v>
      </c>
      <c r="B6" s="4">
        <v>0.3</v>
      </c>
      <c r="C6" s="4"/>
      <c r="E6" s="1">
        <f t="shared" si="1"/>
        <v>1.0535699999999999</v>
      </c>
      <c r="F6" s="1">
        <f t="shared" si="2"/>
        <v>4.5654699999999995</v>
      </c>
      <c r="H6" s="4">
        <f>VLOOKUP(A6,'dati ACI 122'!A:B,2,0)</f>
        <v>0.3</v>
      </c>
      <c r="I6" s="38" t="b">
        <f t="shared" si="3"/>
        <v>1</v>
      </c>
      <c r="J6" s="38" t="s">
        <v>186</v>
      </c>
      <c r="K6" s="4">
        <v>0.3</v>
      </c>
      <c r="L6" s="38" t="b">
        <f t="shared" si="4"/>
        <v>1</v>
      </c>
      <c r="M6" s="4">
        <v>0.3</v>
      </c>
      <c r="N6" s="4"/>
      <c r="O6" s="38" t="b">
        <f t="shared" si="0"/>
        <v>1</v>
      </c>
      <c r="P6" s="4">
        <v>0</v>
      </c>
      <c r="Q6" s="41"/>
    </row>
    <row r="7" spans="1:19" x14ac:dyDescent="0.2">
      <c r="A7" s="2" t="s">
        <v>12</v>
      </c>
      <c r="B7" s="4">
        <v>0.3</v>
      </c>
      <c r="C7" s="4"/>
      <c r="E7" s="1">
        <f t="shared" si="1"/>
        <v>1.0535699999999999</v>
      </c>
      <c r="F7" s="1">
        <f t="shared" si="2"/>
        <v>4.5654699999999995</v>
      </c>
      <c r="H7" s="4">
        <f>VLOOKUP(A7,'dati ACI 122'!A:B,2,0)</f>
        <v>0.3</v>
      </c>
      <c r="I7" s="38" t="b">
        <f t="shared" si="3"/>
        <v>1</v>
      </c>
      <c r="J7" s="38" t="s">
        <v>186</v>
      </c>
      <c r="K7" s="4">
        <v>0.3</v>
      </c>
      <c r="L7" s="38" t="b">
        <f t="shared" si="4"/>
        <v>1</v>
      </c>
      <c r="M7" s="4">
        <v>0.3</v>
      </c>
      <c r="N7" s="4"/>
      <c r="O7" s="38" t="b">
        <f t="shared" si="0"/>
        <v>1</v>
      </c>
      <c r="P7" s="4">
        <v>0</v>
      </c>
      <c r="Q7" s="41"/>
    </row>
    <row r="8" spans="1:19" x14ac:dyDescent="0.2">
      <c r="A8" s="2" t="s">
        <v>13</v>
      </c>
      <c r="B8" s="4">
        <v>0.2</v>
      </c>
      <c r="C8" s="4"/>
      <c r="E8" s="1">
        <f t="shared" si="1"/>
        <v>0.70238</v>
      </c>
      <c r="F8" s="1">
        <f t="shared" si="2"/>
        <v>4.2142799999999996</v>
      </c>
      <c r="H8" s="4">
        <f>VLOOKUP(A8,'dati ACI 122'!A:B,2,0)</f>
        <v>0.2</v>
      </c>
      <c r="I8" s="38" t="b">
        <f t="shared" si="3"/>
        <v>1</v>
      </c>
      <c r="J8" s="38" t="s">
        <v>186</v>
      </c>
      <c r="K8" s="4">
        <v>0.2</v>
      </c>
      <c r="L8" s="38" t="b">
        <f t="shared" si="4"/>
        <v>1</v>
      </c>
      <c r="M8" s="4">
        <v>0.2</v>
      </c>
      <c r="N8" s="4"/>
      <c r="O8" s="38" t="b">
        <f t="shared" si="0"/>
        <v>1</v>
      </c>
      <c r="P8" s="4">
        <v>0</v>
      </c>
      <c r="Q8" s="41"/>
    </row>
    <row r="9" spans="1:19" x14ac:dyDescent="0.2">
      <c r="A9" s="2" t="s">
        <v>14</v>
      </c>
      <c r="B9" s="4">
        <v>0.3</v>
      </c>
      <c r="C9" s="4"/>
      <c r="E9" s="1">
        <f t="shared" si="1"/>
        <v>1.0535699999999999</v>
      </c>
      <c r="F9" s="1">
        <f t="shared" si="2"/>
        <v>4.5654699999999995</v>
      </c>
      <c r="H9" s="4" t="str">
        <f>VLOOKUP(A9,'dati ACI 122'!A:B,2,0)</f>
        <v>20%-30%</v>
      </c>
      <c r="I9" s="38" t="b">
        <f t="shared" si="3"/>
        <v>0</v>
      </c>
      <c r="J9" s="38" t="s">
        <v>186</v>
      </c>
      <c r="K9" s="4">
        <v>0.2</v>
      </c>
      <c r="L9" s="38" t="b">
        <f t="shared" si="4"/>
        <v>0</v>
      </c>
      <c r="M9" s="4">
        <v>0.2</v>
      </c>
      <c r="N9" s="4"/>
      <c r="O9" s="38" t="b">
        <f t="shared" si="0"/>
        <v>1</v>
      </c>
      <c r="P9" s="4">
        <v>0</v>
      </c>
      <c r="Q9" s="41"/>
    </row>
    <row r="10" spans="1:19" x14ac:dyDescent="0.2">
      <c r="A10" s="2" t="s">
        <v>15</v>
      </c>
      <c r="B10" s="4">
        <v>0.2</v>
      </c>
      <c r="C10" s="4"/>
      <c r="E10" s="1">
        <f t="shared" si="1"/>
        <v>0.70238</v>
      </c>
      <c r="F10" s="1">
        <f t="shared" si="2"/>
        <v>4.2142799999999996</v>
      </c>
      <c r="H10" s="4">
        <f>VLOOKUP(A10,'dati ACI 122'!A:B,2,0)</f>
        <v>0.2</v>
      </c>
      <c r="I10" s="38" t="b">
        <f t="shared" si="3"/>
        <v>1</v>
      </c>
      <c r="J10" s="38" t="s">
        <v>186</v>
      </c>
      <c r="K10" s="4">
        <v>0.2</v>
      </c>
      <c r="L10" s="38" t="b">
        <f t="shared" si="4"/>
        <v>1</v>
      </c>
      <c r="M10" s="4">
        <v>0.2</v>
      </c>
      <c r="N10" s="4"/>
      <c r="O10" s="38" t="b">
        <f t="shared" si="0"/>
        <v>1</v>
      </c>
      <c r="P10" s="4">
        <v>0</v>
      </c>
      <c r="Q10" s="41"/>
    </row>
    <row r="11" spans="1:19" x14ac:dyDescent="0.2">
      <c r="A11" s="2" t="s">
        <v>16</v>
      </c>
      <c r="B11" s="4">
        <v>0.2</v>
      </c>
      <c r="C11" s="4"/>
      <c r="E11" s="1">
        <f t="shared" si="1"/>
        <v>0.70238</v>
      </c>
      <c r="F11" s="1">
        <f t="shared" si="2"/>
        <v>4.2142799999999996</v>
      </c>
      <c r="H11" s="4">
        <f>VLOOKUP(A11,'dati ACI 122'!A:B,2,0)</f>
        <v>0.2</v>
      </c>
      <c r="I11" s="38" t="b">
        <f t="shared" si="3"/>
        <v>1</v>
      </c>
      <c r="J11" s="38" t="s">
        <v>186</v>
      </c>
      <c r="K11" s="4">
        <v>0.2</v>
      </c>
      <c r="L11" s="38" t="b">
        <f t="shared" si="4"/>
        <v>1</v>
      </c>
      <c r="M11" s="4">
        <v>0.2</v>
      </c>
      <c r="N11" s="4"/>
      <c r="O11" s="38" t="b">
        <f t="shared" si="0"/>
        <v>1</v>
      </c>
      <c r="P11" s="4">
        <v>0</v>
      </c>
      <c r="Q11" s="41"/>
    </row>
    <row r="12" spans="1:19" x14ac:dyDescent="0.2">
      <c r="A12" s="2" t="s">
        <v>17</v>
      </c>
      <c r="B12" s="4">
        <v>0.3</v>
      </c>
      <c r="C12" s="4">
        <v>4.5655000000000001</v>
      </c>
      <c r="E12" s="1">
        <f t="shared" si="1"/>
        <v>1.0535699999999999</v>
      </c>
      <c r="F12" s="1">
        <f t="shared" si="2"/>
        <v>4.5654699999999995</v>
      </c>
      <c r="H12" s="4">
        <f>VLOOKUP(A12,'dati ACI 122'!A:B,2,0)</f>
        <v>0.3</v>
      </c>
      <c r="I12" s="38" t="b">
        <f t="shared" si="3"/>
        <v>1</v>
      </c>
      <c r="J12" s="38" t="s">
        <v>186</v>
      </c>
      <c r="K12" s="4">
        <v>0.3</v>
      </c>
      <c r="L12" s="38" t="b">
        <f t="shared" si="4"/>
        <v>1</v>
      </c>
      <c r="M12" s="4">
        <v>0.3</v>
      </c>
      <c r="N12" s="4">
        <v>4.5655000000000001</v>
      </c>
      <c r="O12" s="38" t="b">
        <f t="shared" si="0"/>
        <v>1</v>
      </c>
      <c r="P12" s="4">
        <v>2.2827000000000002</v>
      </c>
      <c r="Q12" s="41"/>
    </row>
    <row r="13" spans="1:19" x14ac:dyDescent="0.2">
      <c r="A13" s="2" t="s">
        <v>18</v>
      </c>
      <c r="B13" s="4">
        <v>0.3</v>
      </c>
      <c r="C13" s="4"/>
      <c r="E13" s="1">
        <f t="shared" si="1"/>
        <v>1.0535699999999999</v>
      </c>
      <c r="F13" s="1">
        <f t="shared" si="2"/>
        <v>4.5654699999999995</v>
      </c>
      <c r="H13" s="4">
        <f>VLOOKUP(A13,'dati ACI 122'!A:B,2,0)</f>
        <v>0.3</v>
      </c>
      <c r="I13" s="38" t="b">
        <f t="shared" si="3"/>
        <v>1</v>
      </c>
      <c r="J13" s="38" t="s">
        <v>186</v>
      </c>
      <c r="K13" s="4">
        <v>0.3</v>
      </c>
      <c r="L13" s="38" t="b">
        <f t="shared" si="4"/>
        <v>1</v>
      </c>
      <c r="M13" s="4">
        <v>0.3</v>
      </c>
      <c r="N13" s="4"/>
      <c r="O13" s="38" t="b">
        <f t="shared" si="0"/>
        <v>1</v>
      </c>
      <c r="P13" s="4">
        <v>0</v>
      </c>
      <c r="Q13" s="41"/>
    </row>
    <row r="14" spans="1:19" x14ac:dyDescent="0.2">
      <c r="A14" s="2" t="s">
        <v>19</v>
      </c>
      <c r="B14" s="4">
        <v>0.3</v>
      </c>
      <c r="C14" s="4"/>
      <c r="E14" s="1">
        <f t="shared" si="1"/>
        <v>1.0535699999999999</v>
      </c>
      <c r="F14" s="1">
        <f t="shared" si="2"/>
        <v>4.5654699999999995</v>
      </c>
      <c r="H14" s="4">
        <f>VLOOKUP(A14,'dati ACI 122'!A:B,2,0)</f>
        <v>0.3</v>
      </c>
      <c r="I14" s="38" t="b">
        <f t="shared" si="3"/>
        <v>1</v>
      </c>
      <c r="J14" s="38" t="s">
        <v>186</v>
      </c>
      <c r="K14" s="4">
        <v>0.3</v>
      </c>
      <c r="L14" s="38" t="b">
        <f t="shared" si="4"/>
        <v>1</v>
      </c>
      <c r="M14" s="4">
        <v>0.3</v>
      </c>
      <c r="N14" s="4"/>
      <c r="O14" s="38" t="b">
        <f t="shared" si="0"/>
        <v>1</v>
      </c>
      <c r="P14" s="4">
        <v>0</v>
      </c>
      <c r="Q14" s="41"/>
    </row>
    <row r="15" spans="1:19" x14ac:dyDescent="0.2">
      <c r="A15" s="2" t="s">
        <v>20</v>
      </c>
      <c r="B15" s="4">
        <v>0.2</v>
      </c>
      <c r="C15" s="4"/>
      <c r="E15" s="1">
        <f t="shared" si="1"/>
        <v>0.70238</v>
      </c>
      <c r="F15" s="1">
        <f t="shared" si="2"/>
        <v>4.2142799999999996</v>
      </c>
      <c r="H15" s="4">
        <f>VLOOKUP(A15,'dati ACI 122'!A:B,2,0)</f>
        <v>0.2</v>
      </c>
      <c r="I15" s="38" t="b">
        <f t="shared" si="3"/>
        <v>1</v>
      </c>
      <c r="J15" s="38" t="s">
        <v>186</v>
      </c>
      <c r="K15" s="4">
        <v>0.2</v>
      </c>
      <c r="L15" s="38" t="b">
        <f t="shared" si="4"/>
        <v>1</v>
      </c>
      <c r="M15" s="4">
        <v>0.2</v>
      </c>
      <c r="N15" s="4"/>
      <c r="O15" s="38" t="b">
        <f t="shared" si="0"/>
        <v>1</v>
      </c>
      <c r="P15" s="4">
        <v>0</v>
      </c>
      <c r="Q15" s="41"/>
    </row>
    <row r="16" spans="1:19" x14ac:dyDescent="0.2">
      <c r="A16" s="2" t="s">
        <v>21</v>
      </c>
      <c r="B16" s="4">
        <v>0.3</v>
      </c>
      <c r="C16" s="4">
        <v>4.5599999999999996</v>
      </c>
      <c r="E16" s="1">
        <f t="shared" si="1"/>
        <v>1.0535699999999999</v>
      </c>
      <c r="F16" s="1">
        <f t="shared" si="2"/>
        <v>4.5654699999999995</v>
      </c>
      <c r="H16" s="4">
        <f>VLOOKUP(A16,'dati ACI 122'!A:B,2,0)</f>
        <v>0.3</v>
      </c>
      <c r="I16" s="38" t="b">
        <f t="shared" si="3"/>
        <v>1</v>
      </c>
      <c r="J16" s="38" t="s">
        <v>186</v>
      </c>
      <c r="K16" s="4">
        <v>0.3</v>
      </c>
      <c r="L16" s="38" t="b">
        <f t="shared" si="4"/>
        <v>1</v>
      </c>
      <c r="M16" s="4">
        <v>0.3</v>
      </c>
      <c r="N16" s="4">
        <v>4.5599999999999996</v>
      </c>
      <c r="O16" s="38" t="b">
        <f t="shared" si="0"/>
        <v>1</v>
      </c>
      <c r="P16" s="4">
        <v>2.2799999999999998</v>
      </c>
      <c r="Q16" s="41"/>
    </row>
    <row r="17" spans="1:17" x14ac:dyDescent="0.2">
      <c r="A17" s="2" t="s">
        <v>22</v>
      </c>
      <c r="B17" s="4">
        <v>0.3</v>
      </c>
      <c r="C17" s="4"/>
      <c r="E17" s="1">
        <f t="shared" si="1"/>
        <v>1.0535699999999999</v>
      </c>
      <c r="F17" s="1">
        <f t="shared" si="2"/>
        <v>4.5654699999999995</v>
      </c>
      <c r="H17" s="4">
        <f>VLOOKUP(A17,'dati ACI 122'!A:B,2,0)</f>
        <v>0.3</v>
      </c>
      <c r="I17" s="38" t="b">
        <f t="shared" si="3"/>
        <v>1</v>
      </c>
      <c r="J17" s="38" t="s">
        <v>186</v>
      </c>
      <c r="K17" s="4">
        <v>0.3</v>
      </c>
      <c r="L17" s="38" t="b">
        <f t="shared" si="4"/>
        <v>1</v>
      </c>
      <c r="M17" s="4">
        <v>0.3</v>
      </c>
      <c r="N17" s="4"/>
      <c r="O17" s="38" t="b">
        <f t="shared" si="0"/>
        <v>1</v>
      </c>
      <c r="P17" s="4">
        <v>0</v>
      </c>
      <c r="Q17" s="41"/>
    </row>
    <row r="18" spans="1:17" x14ac:dyDescent="0.2">
      <c r="A18" s="2" t="s">
        <v>23</v>
      </c>
      <c r="B18" s="4">
        <v>0.3</v>
      </c>
      <c r="C18" s="4"/>
      <c r="E18" s="1">
        <f t="shared" si="1"/>
        <v>1.0535699999999999</v>
      </c>
      <c r="F18" s="1">
        <f t="shared" si="2"/>
        <v>4.5654699999999995</v>
      </c>
      <c r="H18" s="4">
        <f>VLOOKUP(A18,'dati ACI 122'!A:B,2,0)</f>
        <v>0.3</v>
      </c>
      <c r="I18" s="38" t="b">
        <f>EXACT(H18,B18)</f>
        <v>1</v>
      </c>
      <c r="J18" s="38" t="s">
        <v>186</v>
      </c>
      <c r="K18" s="4">
        <v>0</v>
      </c>
      <c r="L18" s="38" t="b">
        <f t="shared" si="4"/>
        <v>0</v>
      </c>
      <c r="M18" s="4">
        <v>0</v>
      </c>
      <c r="N18" s="4"/>
      <c r="O18" s="38" t="b">
        <f t="shared" si="0"/>
        <v>1</v>
      </c>
      <c r="P18" s="4">
        <v>0</v>
      </c>
      <c r="Q18" s="41"/>
    </row>
    <row r="19" spans="1:17" x14ac:dyDescent="0.2">
      <c r="A19" s="2" t="s">
        <v>24</v>
      </c>
      <c r="B19" s="4">
        <v>0.3</v>
      </c>
      <c r="C19" s="4"/>
      <c r="E19" s="1">
        <f t="shared" si="1"/>
        <v>1.0535699999999999</v>
      </c>
      <c r="F19" s="1">
        <f t="shared" si="2"/>
        <v>4.5654699999999995</v>
      </c>
      <c r="H19" s="4">
        <f>VLOOKUP(A19,'dati ACI 122'!A:B,2,0)</f>
        <v>0.3</v>
      </c>
      <c r="I19" s="38" t="b">
        <f t="shared" si="3"/>
        <v>1</v>
      </c>
      <c r="J19" s="38" t="s">
        <v>186</v>
      </c>
      <c r="K19" s="4">
        <v>0.2</v>
      </c>
      <c r="L19" s="38" t="b">
        <f t="shared" si="4"/>
        <v>0</v>
      </c>
      <c r="M19" s="4">
        <v>0.2</v>
      </c>
      <c r="N19" s="4"/>
      <c r="O19" s="38" t="b">
        <f t="shared" si="0"/>
        <v>1</v>
      </c>
      <c r="P19" s="4">
        <v>0</v>
      </c>
      <c r="Q19" s="41"/>
    </row>
    <row r="20" spans="1:17" x14ac:dyDescent="0.2">
      <c r="A20" s="2" t="s">
        <v>25</v>
      </c>
      <c r="B20" s="4">
        <v>0</v>
      </c>
      <c r="C20" s="4"/>
      <c r="E20" s="1">
        <f t="shared" si="1"/>
        <v>0</v>
      </c>
      <c r="F20" s="1">
        <f t="shared" si="2"/>
        <v>3.5118999999999998</v>
      </c>
      <c r="H20" s="4">
        <f>VLOOKUP(A20,'dati ACI 122'!A:B,2,0)</f>
        <v>0</v>
      </c>
      <c r="I20" s="38" t="b">
        <f t="shared" si="3"/>
        <v>1</v>
      </c>
      <c r="J20" s="38" t="s">
        <v>186</v>
      </c>
      <c r="K20" s="4">
        <v>0</v>
      </c>
      <c r="L20" s="38" t="b">
        <f t="shared" si="4"/>
        <v>1</v>
      </c>
      <c r="M20" s="4">
        <v>0</v>
      </c>
      <c r="N20" s="4"/>
      <c r="O20" s="38" t="b">
        <f t="shared" si="0"/>
        <v>1</v>
      </c>
      <c r="P20" s="4">
        <v>0</v>
      </c>
      <c r="Q20" s="41">
        <v>1</v>
      </c>
    </row>
    <row r="21" spans="1:17" x14ac:dyDescent="0.2">
      <c r="A21" s="2" t="s">
        <v>26</v>
      </c>
      <c r="B21" s="4">
        <v>0.2</v>
      </c>
      <c r="C21" s="4"/>
      <c r="E21" s="1">
        <f t="shared" si="1"/>
        <v>0.70238</v>
      </c>
      <c r="F21" s="1">
        <f t="shared" si="2"/>
        <v>4.2142799999999996</v>
      </c>
      <c r="H21" s="4">
        <f>VLOOKUP(A21,'dati ACI 122'!A:B,2,0)</f>
        <v>0.2</v>
      </c>
      <c r="I21" s="38" t="b">
        <f t="shared" si="3"/>
        <v>1</v>
      </c>
      <c r="J21" s="38" t="s">
        <v>186</v>
      </c>
      <c r="K21" s="4">
        <v>0.2</v>
      </c>
      <c r="L21" s="38" t="b">
        <f t="shared" si="4"/>
        <v>1</v>
      </c>
      <c r="M21" s="4">
        <v>0.2</v>
      </c>
      <c r="N21" s="4"/>
      <c r="O21" s="38" t="b">
        <f t="shared" si="0"/>
        <v>1</v>
      </c>
      <c r="P21" s="4">
        <v>0</v>
      </c>
      <c r="Q21" s="41"/>
    </row>
    <row r="22" spans="1:17" x14ac:dyDescent="0.2">
      <c r="A22" s="2" t="s">
        <v>27</v>
      </c>
      <c r="B22" s="4">
        <v>0.2</v>
      </c>
      <c r="C22" s="4"/>
      <c r="E22" s="1">
        <f t="shared" si="1"/>
        <v>0.70238</v>
      </c>
      <c r="F22" s="1">
        <f t="shared" si="2"/>
        <v>4.2142799999999996</v>
      </c>
      <c r="H22" s="4">
        <f>VLOOKUP(A22,'dati ACI 122'!A:B,2,0)</f>
        <v>0.2</v>
      </c>
      <c r="I22" s="38" t="b">
        <f t="shared" si="3"/>
        <v>1</v>
      </c>
      <c r="J22" s="38" t="s">
        <v>186</v>
      </c>
      <c r="K22" s="4">
        <v>0.2</v>
      </c>
      <c r="L22" s="38" t="b">
        <f t="shared" si="4"/>
        <v>1</v>
      </c>
      <c r="M22" s="4">
        <v>0.2</v>
      </c>
      <c r="N22" s="4"/>
      <c r="O22" s="38" t="b">
        <f t="shared" si="0"/>
        <v>1</v>
      </c>
      <c r="P22" s="4">
        <v>0</v>
      </c>
      <c r="Q22" s="41"/>
    </row>
    <row r="23" spans="1:17" x14ac:dyDescent="0.2">
      <c r="A23" s="2" t="s">
        <v>28</v>
      </c>
      <c r="B23" s="4">
        <v>0.3</v>
      </c>
      <c r="C23" s="4"/>
      <c r="E23" s="1">
        <f t="shared" si="1"/>
        <v>1.0535699999999999</v>
      </c>
      <c r="F23" s="1">
        <f t="shared" si="2"/>
        <v>4.5654699999999995</v>
      </c>
      <c r="H23" s="4">
        <f>VLOOKUP(A23,'dati ACI 122'!A:B,2,0)</f>
        <v>0.3</v>
      </c>
      <c r="I23" s="38" t="b">
        <f t="shared" si="3"/>
        <v>1</v>
      </c>
      <c r="J23" s="38" t="s">
        <v>186</v>
      </c>
      <c r="K23" s="4">
        <v>0.2</v>
      </c>
      <c r="L23" s="38" t="b">
        <f t="shared" si="4"/>
        <v>0</v>
      </c>
      <c r="M23" s="4">
        <v>0.2</v>
      </c>
      <c r="N23" s="4"/>
      <c r="O23" s="38" t="b">
        <f t="shared" si="0"/>
        <v>1</v>
      </c>
      <c r="P23" s="4">
        <v>0</v>
      </c>
      <c r="Q23" s="41"/>
    </row>
    <row r="24" spans="1:17" x14ac:dyDescent="0.2">
      <c r="A24" s="2" t="s">
        <v>29</v>
      </c>
      <c r="B24" s="4">
        <v>0.3</v>
      </c>
      <c r="C24" s="4"/>
      <c r="E24" s="1">
        <f t="shared" si="1"/>
        <v>1.0535699999999999</v>
      </c>
      <c r="F24" s="1">
        <f t="shared" si="2"/>
        <v>4.5654699999999995</v>
      </c>
      <c r="H24" s="4">
        <f>VLOOKUP(A24,'dati ACI 122'!A:B,2,0)</f>
        <v>0.3</v>
      </c>
      <c r="I24" s="38" t="b">
        <f t="shared" si="3"/>
        <v>1</v>
      </c>
      <c r="J24" s="38" t="s">
        <v>186</v>
      </c>
      <c r="K24" s="4">
        <v>0.28000000000000003</v>
      </c>
      <c r="L24" s="38" t="b">
        <f t="shared" si="4"/>
        <v>0</v>
      </c>
      <c r="M24" s="4">
        <v>0.28000000000000003</v>
      </c>
      <c r="N24" s="4"/>
      <c r="O24" s="38" t="b">
        <f t="shared" si="0"/>
        <v>1</v>
      </c>
      <c r="P24" s="4">
        <v>0</v>
      </c>
      <c r="Q24" s="41"/>
    </row>
    <row r="25" spans="1:17" x14ac:dyDescent="0.2">
      <c r="A25" s="2" t="s">
        <v>30</v>
      </c>
      <c r="B25" s="4">
        <v>0.2</v>
      </c>
      <c r="C25" s="4"/>
      <c r="E25" s="1">
        <f t="shared" si="1"/>
        <v>0.70238</v>
      </c>
      <c r="F25" s="1">
        <f t="shared" si="2"/>
        <v>4.2142799999999996</v>
      </c>
      <c r="H25" s="4">
        <f>VLOOKUP(A25,'dati ACI 122'!A:B,2,0)</f>
        <v>0.2</v>
      </c>
      <c r="I25" s="38" t="b">
        <f t="shared" si="3"/>
        <v>1</v>
      </c>
      <c r="J25" s="38" t="s">
        <v>186</v>
      </c>
      <c r="K25" s="4">
        <v>0.2</v>
      </c>
      <c r="L25" s="38" t="b">
        <f t="shared" si="4"/>
        <v>1</v>
      </c>
      <c r="M25" s="4">
        <v>0.2</v>
      </c>
      <c r="N25" s="4"/>
      <c r="O25" s="38" t="b">
        <f t="shared" si="0"/>
        <v>1</v>
      </c>
      <c r="P25" s="4">
        <v>0</v>
      </c>
      <c r="Q25" s="41"/>
    </row>
    <row r="26" spans="1:17" x14ac:dyDescent="0.2">
      <c r="A26" s="2" t="s">
        <v>31</v>
      </c>
      <c r="B26" s="4">
        <v>0.3</v>
      </c>
      <c r="C26" s="4"/>
      <c r="E26" s="1">
        <f t="shared" si="1"/>
        <v>1.0535699999999999</v>
      </c>
      <c r="F26" s="1">
        <f t="shared" si="2"/>
        <v>4.5654699999999995</v>
      </c>
      <c r="H26" s="4">
        <f>VLOOKUP(A26,'dati ACI 122'!A:B,2,0)</f>
        <v>0.3</v>
      </c>
      <c r="I26" s="38" t="b">
        <f t="shared" si="3"/>
        <v>1</v>
      </c>
      <c r="J26" s="38" t="s">
        <v>186</v>
      </c>
      <c r="K26" s="4">
        <v>0.2</v>
      </c>
      <c r="L26" s="38" t="b">
        <f t="shared" si="4"/>
        <v>0</v>
      </c>
      <c r="M26" s="4">
        <v>0.2</v>
      </c>
      <c r="N26" s="4"/>
      <c r="O26" s="38" t="b">
        <f t="shared" si="0"/>
        <v>1</v>
      </c>
      <c r="P26" s="4">
        <v>0</v>
      </c>
      <c r="Q26" s="41"/>
    </row>
    <row r="27" spans="1:17" x14ac:dyDescent="0.2">
      <c r="A27" s="2" t="s">
        <v>32</v>
      </c>
      <c r="B27" s="4">
        <v>0.3</v>
      </c>
      <c r="C27" s="4"/>
      <c r="E27" s="1">
        <f t="shared" si="1"/>
        <v>1.0535699999999999</v>
      </c>
      <c r="F27" s="1">
        <f t="shared" si="2"/>
        <v>4.5654699999999995</v>
      </c>
      <c r="H27" s="4">
        <f>VLOOKUP(A27,'dati ACI 122'!A:B,2,0)</f>
        <v>0.3</v>
      </c>
      <c r="I27" s="38" t="b">
        <f t="shared" si="3"/>
        <v>1</v>
      </c>
      <c r="J27" s="38" t="s">
        <v>186</v>
      </c>
      <c r="K27" s="4">
        <v>0.2</v>
      </c>
      <c r="L27" s="38" t="b">
        <f t="shared" si="4"/>
        <v>0</v>
      </c>
      <c r="M27" s="4">
        <v>0.2</v>
      </c>
      <c r="N27" s="4"/>
      <c r="O27" s="38" t="b">
        <f t="shared" si="0"/>
        <v>1</v>
      </c>
      <c r="P27" s="4">
        <v>0</v>
      </c>
      <c r="Q27" s="41"/>
    </row>
    <row r="28" spans="1:17" x14ac:dyDescent="0.2">
      <c r="A28" s="2" t="s">
        <v>33</v>
      </c>
      <c r="B28" s="4">
        <v>0.3</v>
      </c>
      <c r="C28" s="4">
        <v>4.57</v>
      </c>
      <c r="E28" s="1">
        <f t="shared" si="1"/>
        <v>1.0535699999999999</v>
      </c>
      <c r="F28" s="1">
        <f t="shared" si="2"/>
        <v>4.5654699999999995</v>
      </c>
      <c r="H28" s="4">
        <f>VLOOKUP(A28,'dati ACI 122'!A:B,2,0)</f>
        <v>0.3</v>
      </c>
      <c r="I28" s="38" t="b">
        <f t="shared" si="3"/>
        <v>1</v>
      </c>
      <c r="J28" s="38" t="s">
        <v>186</v>
      </c>
      <c r="K28" s="4">
        <v>0.3</v>
      </c>
      <c r="L28" s="38" t="b">
        <f t="shared" si="4"/>
        <v>1</v>
      </c>
      <c r="M28" s="4">
        <v>0.3</v>
      </c>
      <c r="N28" s="4">
        <v>4.57</v>
      </c>
      <c r="O28" s="38" t="b">
        <f t="shared" si="0"/>
        <v>1</v>
      </c>
      <c r="P28" s="4">
        <v>2.2799999999999998</v>
      </c>
      <c r="Q28" s="41"/>
    </row>
    <row r="29" spans="1:17" x14ac:dyDescent="0.2">
      <c r="A29" s="2" t="s">
        <v>34</v>
      </c>
      <c r="B29" s="4">
        <v>0.3</v>
      </c>
      <c r="C29" s="4">
        <v>4.5655000000000001</v>
      </c>
      <c r="E29" s="1">
        <f t="shared" si="1"/>
        <v>1.0535699999999999</v>
      </c>
      <c r="F29" s="1">
        <f t="shared" si="2"/>
        <v>4.5654699999999995</v>
      </c>
      <c r="H29" s="4">
        <f>VLOOKUP(A29,'dati ACI 122'!A:B,2,0)</f>
        <v>0.3</v>
      </c>
      <c r="I29" s="38" t="b">
        <f t="shared" si="3"/>
        <v>1</v>
      </c>
      <c r="J29" s="38" t="s">
        <v>186</v>
      </c>
      <c r="K29" s="4">
        <v>0.3</v>
      </c>
      <c r="L29" s="38" t="b">
        <f t="shared" si="4"/>
        <v>1</v>
      </c>
      <c r="M29" s="4">
        <v>0.3</v>
      </c>
      <c r="N29" s="4">
        <v>4.5655000000000001</v>
      </c>
      <c r="O29" s="38" t="b">
        <f t="shared" si="0"/>
        <v>1</v>
      </c>
      <c r="P29" s="4">
        <v>2.2827000000000002</v>
      </c>
      <c r="Q29" s="41"/>
    </row>
    <row r="30" spans="1:17" x14ac:dyDescent="0.2">
      <c r="A30" s="2" t="s">
        <v>35</v>
      </c>
      <c r="B30" s="4">
        <v>0.3</v>
      </c>
      <c r="C30" s="4"/>
      <c r="E30" s="1">
        <f t="shared" si="1"/>
        <v>1.0535699999999999</v>
      </c>
      <c r="F30" s="1">
        <f t="shared" si="2"/>
        <v>4.5654699999999995</v>
      </c>
      <c r="H30" s="4">
        <f>VLOOKUP(A30,'dati ACI 122'!A:B,2,0)</f>
        <v>0.3</v>
      </c>
      <c r="I30" s="38" t="b">
        <f t="shared" si="3"/>
        <v>1</v>
      </c>
      <c r="J30" s="38" t="s">
        <v>186</v>
      </c>
      <c r="K30" s="4">
        <v>0.3</v>
      </c>
      <c r="L30" s="38" t="b">
        <f t="shared" si="4"/>
        <v>1</v>
      </c>
      <c r="M30" s="4">
        <v>0.3</v>
      </c>
      <c r="N30" s="4"/>
      <c r="O30" s="38" t="b">
        <f t="shared" si="0"/>
        <v>1</v>
      </c>
      <c r="P30" s="4">
        <v>0</v>
      </c>
      <c r="Q30" s="41"/>
    </row>
    <row r="31" spans="1:17" x14ac:dyDescent="0.2">
      <c r="A31" s="2" t="s">
        <v>36</v>
      </c>
      <c r="B31" s="4">
        <v>0.3</v>
      </c>
      <c r="C31" s="4"/>
      <c r="E31" s="1">
        <f t="shared" si="1"/>
        <v>1.0535699999999999</v>
      </c>
      <c r="F31" s="1">
        <f t="shared" si="2"/>
        <v>4.5654699999999995</v>
      </c>
      <c r="H31" s="4">
        <f>VLOOKUP(A31,'dati ACI 122'!A:B,2,0)</f>
        <v>0.3</v>
      </c>
      <c r="I31" s="38" t="b">
        <f t="shared" si="3"/>
        <v>1</v>
      </c>
      <c r="J31" s="38" t="s">
        <v>186</v>
      </c>
      <c r="K31" s="4">
        <v>0.2</v>
      </c>
      <c r="L31" s="38" t="b">
        <f t="shared" si="4"/>
        <v>0</v>
      </c>
      <c r="M31" s="4">
        <v>0.2</v>
      </c>
      <c r="N31" s="4"/>
      <c r="O31" s="38" t="b">
        <f t="shared" si="0"/>
        <v>1</v>
      </c>
      <c r="P31" s="4">
        <v>0</v>
      </c>
      <c r="Q31" s="41"/>
    </row>
    <row r="32" spans="1:17" x14ac:dyDescent="0.2">
      <c r="A32" s="2" t="s">
        <v>37</v>
      </c>
      <c r="B32" s="4">
        <v>0.3</v>
      </c>
      <c r="C32" s="4"/>
      <c r="E32" s="1">
        <f t="shared" si="1"/>
        <v>1.0535699999999999</v>
      </c>
      <c r="F32" s="1">
        <f t="shared" si="2"/>
        <v>4.5654699999999995</v>
      </c>
      <c r="H32" s="4">
        <f>VLOOKUP(A32,'dati ACI 122'!A:B,2,0)</f>
        <v>0.3</v>
      </c>
      <c r="I32" s="38" t="b">
        <f t="shared" si="3"/>
        <v>1</v>
      </c>
      <c r="J32" s="38" t="s">
        <v>186</v>
      </c>
      <c r="K32" s="4">
        <v>0.3</v>
      </c>
      <c r="L32" s="38" t="b">
        <f t="shared" si="4"/>
        <v>1</v>
      </c>
      <c r="M32" s="4">
        <v>0.3</v>
      </c>
      <c r="N32" s="4"/>
      <c r="O32" s="38" t="b">
        <f t="shared" si="0"/>
        <v>1</v>
      </c>
      <c r="P32" s="4">
        <v>0</v>
      </c>
      <c r="Q32" s="41"/>
    </row>
    <row r="33" spans="1:17" x14ac:dyDescent="0.2">
      <c r="A33" s="2" t="s">
        <v>38</v>
      </c>
      <c r="B33" s="4">
        <v>0.3</v>
      </c>
      <c r="C33" s="4"/>
      <c r="E33" s="1">
        <f t="shared" si="1"/>
        <v>1.0535699999999999</v>
      </c>
      <c r="F33" s="1">
        <f t="shared" si="2"/>
        <v>4.5654699999999995</v>
      </c>
      <c r="H33" s="4">
        <f>VLOOKUP(A33,'dati ACI 122'!A:B,2,0)</f>
        <v>0.3</v>
      </c>
      <c r="I33" s="38" t="b">
        <f t="shared" si="3"/>
        <v>1</v>
      </c>
      <c r="J33" s="38" t="s">
        <v>186</v>
      </c>
      <c r="K33" s="4">
        <v>0.2</v>
      </c>
      <c r="L33" s="38" t="b">
        <f t="shared" si="4"/>
        <v>0</v>
      </c>
      <c r="M33" s="4">
        <v>0.2</v>
      </c>
      <c r="N33" s="4"/>
      <c r="O33" s="38" t="b">
        <f t="shared" si="0"/>
        <v>1</v>
      </c>
      <c r="P33" s="4">
        <v>0</v>
      </c>
      <c r="Q33" s="41"/>
    </row>
    <row r="34" spans="1:17" x14ac:dyDescent="0.2">
      <c r="A34" s="2" t="s">
        <v>39</v>
      </c>
      <c r="B34" s="4">
        <v>0.15</v>
      </c>
      <c r="C34" s="4">
        <v>4.03</v>
      </c>
      <c r="E34" s="1">
        <f>3.5119*B34</f>
        <v>0.52678499999999995</v>
      </c>
      <c r="F34" s="1">
        <f>3.5119+E34</f>
        <v>4.0386850000000001</v>
      </c>
      <c r="H34" s="4">
        <f>VLOOKUP(A34,'dati ACI 122'!A:B,2,0)</f>
        <v>0.15</v>
      </c>
      <c r="I34" s="38" t="b">
        <f t="shared" si="3"/>
        <v>1</v>
      </c>
      <c r="J34" s="38" t="s">
        <v>186</v>
      </c>
      <c r="K34" s="4">
        <v>0.3</v>
      </c>
      <c r="L34" s="38" t="b">
        <f t="shared" si="4"/>
        <v>0</v>
      </c>
      <c r="M34" s="4">
        <v>0.3</v>
      </c>
      <c r="N34" s="4">
        <v>4.5599999999999996</v>
      </c>
      <c r="O34" s="38" t="b">
        <f t="shared" ref="O34:O65" si="5">EXACT(C34,N34)</f>
        <v>0</v>
      </c>
      <c r="P34" s="4">
        <v>2.2799999999999998</v>
      </c>
      <c r="Q34" s="41"/>
    </row>
    <row r="35" spans="1:17" x14ac:dyDescent="0.2">
      <c r="A35" s="2" t="s">
        <v>40</v>
      </c>
      <c r="B35" s="4">
        <v>0.3</v>
      </c>
      <c r="C35" s="4"/>
      <c r="E35" s="1">
        <f t="shared" si="1"/>
        <v>1.0535699999999999</v>
      </c>
      <c r="F35" s="1">
        <f t="shared" si="2"/>
        <v>4.5654699999999995</v>
      </c>
      <c r="H35" s="4">
        <f>VLOOKUP(A35,'dati ACI 122'!A:B,2,0)</f>
        <v>0.3</v>
      </c>
      <c r="I35" s="38" t="b">
        <f t="shared" si="3"/>
        <v>1</v>
      </c>
      <c r="J35" s="38" t="s">
        <v>186</v>
      </c>
      <c r="K35" s="4">
        <v>0.2</v>
      </c>
      <c r="L35" s="38" t="b">
        <f t="shared" si="4"/>
        <v>0</v>
      </c>
      <c r="M35" s="4">
        <v>0.2</v>
      </c>
      <c r="N35" s="4"/>
      <c r="O35" s="38" t="b">
        <f t="shared" si="5"/>
        <v>1</v>
      </c>
      <c r="P35" s="4">
        <v>0</v>
      </c>
      <c r="Q35" s="41"/>
    </row>
    <row r="36" spans="1:17" x14ac:dyDescent="0.2">
      <c r="A36" s="2" t="s">
        <v>41</v>
      </c>
      <c r="B36" s="4">
        <v>0.3</v>
      </c>
      <c r="C36" s="4"/>
      <c r="E36" s="1">
        <f t="shared" si="1"/>
        <v>1.0535699999999999</v>
      </c>
      <c r="F36" s="1">
        <f t="shared" si="2"/>
        <v>4.5654699999999995</v>
      </c>
      <c r="H36" s="4">
        <f>VLOOKUP(A36,'dati ACI 122'!A:B,2,0)</f>
        <v>0.3</v>
      </c>
      <c r="I36" s="38" t="b">
        <f t="shared" si="3"/>
        <v>1</v>
      </c>
      <c r="J36" s="38" t="s">
        <v>186</v>
      </c>
      <c r="K36" s="4">
        <v>0.25</v>
      </c>
      <c r="L36" s="38" t="b">
        <f t="shared" si="4"/>
        <v>0</v>
      </c>
      <c r="M36" s="4">
        <v>0.25</v>
      </c>
      <c r="N36" s="4"/>
      <c r="O36" s="38" t="b">
        <f t="shared" si="5"/>
        <v>1</v>
      </c>
      <c r="P36" s="4">
        <v>0</v>
      </c>
      <c r="Q36" s="41"/>
    </row>
    <row r="37" spans="1:17" x14ac:dyDescent="0.2">
      <c r="A37" s="2" t="s">
        <v>42</v>
      </c>
      <c r="B37" s="4">
        <v>0.3</v>
      </c>
      <c r="C37" s="4"/>
      <c r="E37" s="1">
        <f t="shared" si="1"/>
        <v>1.0535699999999999</v>
      </c>
      <c r="F37" s="1">
        <f t="shared" si="2"/>
        <v>4.5654699999999995</v>
      </c>
      <c r="H37" s="4">
        <f>VLOOKUP(A37,'dati ACI 122'!A:B,2,0)</f>
        <v>0.3</v>
      </c>
      <c r="I37" s="38" t="b">
        <f t="shared" si="3"/>
        <v>1</v>
      </c>
      <c r="J37" s="38" t="s">
        <v>186</v>
      </c>
      <c r="K37" s="4">
        <v>0.3</v>
      </c>
      <c r="L37" s="38" t="b">
        <f t="shared" si="4"/>
        <v>1</v>
      </c>
      <c r="M37" s="4">
        <v>0.3</v>
      </c>
      <c r="N37" s="4"/>
      <c r="O37" s="38" t="b">
        <f t="shared" si="5"/>
        <v>1</v>
      </c>
      <c r="P37" s="4">
        <v>0</v>
      </c>
      <c r="Q37" s="41"/>
    </row>
    <row r="38" spans="1:17" x14ac:dyDescent="0.2">
      <c r="A38" s="44" t="s">
        <v>172</v>
      </c>
      <c r="B38" s="4">
        <v>0.3</v>
      </c>
      <c r="C38" s="4"/>
      <c r="E38" s="1">
        <f t="shared" si="1"/>
        <v>1.0535699999999999</v>
      </c>
      <c r="F38" s="1">
        <f t="shared" si="2"/>
        <v>4.5654699999999995</v>
      </c>
      <c r="H38" s="4">
        <f>VLOOKUP(A38,'dati ACI 122'!A:B,2,0)</f>
        <v>0.3</v>
      </c>
      <c r="I38" s="38" t="b">
        <f t="shared" si="3"/>
        <v>1</v>
      </c>
      <c r="J38" s="38" t="s">
        <v>186</v>
      </c>
      <c r="K38" s="4">
        <v>0.3</v>
      </c>
      <c r="L38" s="38" t="b">
        <f t="shared" si="4"/>
        <v>1</v>
      </c>
      <c r="M38" s="4">
        <v>0.3</v>
      </c>
      <c r="N38" s="4"/>
      <c r="O38" s="38" t="b">
        <f t="shared" si="5"/>
        <v>1</v>
      </c>
      <c r="P38" s="4">
        <v>0</v>
      </c>
      <c r="Q38" s="41"/>
    </row>
    <row r="39" spans="1:17" x14ac:dyDescent="0.2">
      <c r="A39" s="2" t="s">
        <v>43</v>
      </c>
      <c r="B39" s="4">
        <v>0.3</v>
      </c>
      <c r="C39" s="4"/>
      <c r="E39" s="1">
        <f t="shared" si="1"/>
        <v>1.0535699999999999</v>
      </c>
      <c r="F39" s="1">
        <f t="shared" si="2"/>
        <v>4.5654699999999995</v>
      </c>
      <c r="H39" s="4">
        <f>VLOOKUP(A39,'dati ACI 122'!A:B,2,0)</f>
        <v>0.3</v>
      </c>
      <c r="I39" s="38" t="b">
        <f t="shared" si="3"/>
        <v>1</v>
      </c>
      <c r="J39" s="38" t="s">
        <v>186</v>
      </c>
      <c r="K39" s="4">
        <v>0.3</v>
      </c>
      <c r="L39" s="38" t="b">
        <f t="shared" si="4"/>
        <v>1</v>
      </c>
      <c r="M39" s="4">
        <v>0.3</v>
      </c>
      <c r="N39" s="4"/>
      <c r="O39" s="38" t="b">
        <f t="shared" si="5"/>
        <v>1</v>
      </c>
      <c r="P39" s="4">
        <v>0</v>
      </c>
      <c r="Q39" s="41"/>
    </row>
    <row r="40" spans="1:17" x14ac:dyDescent="0.2">
      <c r="A40" s="2" t="s">
        <v>44</v>
      </c>
      <c r="B40" s="4">
        <v>0.3</v>
      </c>
      <c r="C40" s="4"/>
      <c r="E40" s="1">
        <f t="shared" si="1"/>
        <v>1.0535699999999999</v>
      </c>
      <c r="F40" s="1">
        <f t="shared" si="2"/>
        <v>4.5654699999999995</v>
      </c>
      <c r="H40" s="4">
        <f>VLOOKUP(A40,'dati ACI 122'!A:B,2,0)</f>
        <v>0.3</v>
      </c>
      <c r="I40" s="38" t="b">
        <f t="shared" si="3"/>
        <v>1</v>
      </c>
      <c r="J40" s="38" t="s">
        <v>186</v>
      </c>
      <c r="K40" s="4">
        <v>0.2</v>
      </c>
      <c r="L40" s="38" t="b">
        <f t="shared" si="4"/>
        <v>0</v>
      </c>
      <c r="M40" s="4">
        <v>0.2</v>
      </c>
      <c r="N40" s="4">
        <v>4.1833</v>
      </c>
      <c r="O40" s="38"/>
      <c r="P40" s="4">
        <v>0</v>
      </c>
      <c r="Q40" s="41"/>
    </row>
    <row r="41" spans="1:17" x14ac:dyDescent="0.2">
      <c r="A41" s="2" t="s">
        <v>45</v>
      </c>
      <c r="B41" s="4">
        <v>0.3</v>
      </c>
      <c r="C41" s="4"/>
      <c r="E41" s="1">
        <f t="shared" si="1"/>
        <v>1.0535699999999999</v>
      </c>
      <c r="F41" s="1">
        <f t="shared" si="2"/>
        <v>4.5654699999999995</v>
      </c>
      <c r="H41" s="4">
        <f>VLOOKUP(A41,'dati ACI 122'!A:B,2,0)</f>
        <v>0.3</v>
      </c>
      <c r="I41" s="38" t="b">
        <f t="shared" si="3"/>
        <v>1</v>
      </c>
      <c r="J41" s="38" t="s">
        <v>186</v>
      </c>
      <c r="K41" s="4">
        <v>0.3</v>
      </c>
      <c r="L41" s="38" t="b">
        <f t="shared" si="4"/>
        <v>1</v>
      </c>
      <c r="M41" s="4">
        <v>0.3</v>
      </c>
      <c r="N41" s="4"/>
      <c r="O41" s="38" t="b">
        <f t="shared" si="5"/>
        <v>1</v>
      </c>
      <c r="P41" s="4">
        <v>0</v>
      </c>
      <c r="Q41" s="41"/>
    </row>
    <row r="42" spans="1:17" x14ac:dyDescent="0.2">
      <c r="A42" s="2" t="s">
        <v>46</v>
      </c>
      <c r="B42" s="4">
        <v>0.2</v>
      </c>
      <c r="C42" s="4"/>
      <c r="E42" s="1">
        <f t="shared" si="1"/>
        <v>0.70238</v>
      </c>
      <c r="F42" s="1">
        <f t="shared" si="2"/>
        <v>4.2142799999999996</v>
      </c>
      <c r="H42" s="4">
        <f>VLOOKUP(A42,'dati ACI 122'!A:B,2,0)</f>
        <v>0.2</v>
      </c>
      <c r="I42" s="38" t="b">
        <f t="shared" si="3"/>
        <v>1</v>
      </c>
      <c r="J42" s="38" t="s">
        <v>186</v>
      </c>
      <c r="K42" s="4">
        <v>0.2</v>
      </c>
      <c r="L42" s="38" t="b">
        <f t="shared" si="4"/>
        <v>1</v>
      </c>
      <c r="M42" s="4">
        <v>0.2</v>
      </c>
      <c r="N42" s="4"/>
      <c r="O42" s="38" t="b">
        <f t="shared" si="5"/>
        <v>1</v>
      </c>
      <c r="P42" s="4">
        <v>0</v>
      </c>
      <c r="Q42" s="41"/>
    </row>
    <row r="43" spans="1:17" x14ac:dyDescent="0.2">
      <c r="A43" s="2" t="s">
        <v>47</v>
      </c>
      <c r="B43" s="4">
        <v>0.3</v>
      </c>
      <c r="C43" s="4"/>
      <c r="E43" s="1">
        <f t="shared" si="1"/>
        <v>1.0535699999999999</v>
      </c>
      <c r="F43" s="1">
        <f t="shared" si="2"/>
        <v>4.5654699999999995</v>
      </c>
      <c r="H43" s="4">
        <f>VLOOKUP(A43,'dati ACI 122'!A:B,2,0)</f>
        <v>0.3</v>
      </c>
      <c r="I43" s="38" t="b">
        <f t="shared" si="3"/>
        <v>1</v>
      </c>
      <c r="J43" s="38" t="s">
        <v>186</v>
      </c>
      <c r="K43" s="4">
        <v>0.3</v>
      </c>
      <c r="L43" s="38" t="b">
        <f t="shared" si="4"/>
        <v>1</v>
      </c>
      <c r="M43" s="4">
        <v>0.3</v>
      </c>
      <c r="N43" s="4"/>
      <c r="O43" s="38" t="b">
        <f t="shared" si="5"/>
        <v>1</v>
      </c>
      <c r="P43" s="4">
        <v>0</v>
      </c>
      <c r="Q43" s="41"/>
    </row>
    <row r="44" spans="1:17" x14ac:dyDescent="0.2">
      <c r="A44" s="2" t="s">
        <v>48</v>
      </c>
      <c r="B44" s="4">
        <v>0.2</v>
      </c>
      <c r="C44" s="4"/>
      <c r="E44" s="1">
        <f t="shared" si="1"/>
        <v>0.70238</v>
      </c>
      <c r="F44" s="1">
        <f t="shared" si="2"/>
        <v>4.2142799999999996</v>
      </c>
      <c r="H44" s="4">
        <f>VLOOKUP(A44,'dati ACI 122'!A:B,2,0)</f>
        <v>0.2</v>
      </c>
      <c r="I44" s="38" t="b">
        <f t="shared" si="3"/>
        <v>1</v>
      </c>
      <c r="J44" s="38" t="s">
        <v>186</v>
      </c>
      <c r="K44" s="4">
        <v>0.2</v>
      </c>
      <c r="L44" s="38" t="b">
        <f t="shared" si="4"/>
        <v>1</v>
      </c>
      <c r="M44" s="4">
        <v>0.2</v>
      </c>
      <c r="N44" s="4"/>
      <c r="O44" s="38" t="b">
        <f t="shared" si="5"/>
        <v>1</v>
      </c>
      <c r="P44" s="4">
        <v>0</v>
      </c>
      <c r="Q44" s="41"/>
    </row>
    <row r="45" spans="1:17" x14ac:dyDescent="0.2">
      <c r="A45" s="2" t="s">
        <v>49</v>
      </c>
      <c r="B45" s="4">
        <v>0.25</v>
      </c>
      <c r="C45" s="4"/>
      <c r="E45" s="1">
        <f t="shared" si="1"/>
        <v>0.87797499999999995</v>
      </c>
      <c r="F45" s="1">
        <f t="shared" si="2"/>
        <v>4.389875</v>
      </c>
      <c r="H45" s="4">
        <f>VLOOKUP(A45,'dati ACI 122'!A:B,2,0)</f>
        <v>0.25</v>
      </c>
      <c r="I45" s="38" t="b">
        <f t="shared" si="3"/>
        <v>1</v>
      </c>
      <c r="J45" s="38" t="s">
        <v>186</v>
      </c>
      <c r="K45" s="4">
        <v>0.25</v>
      </c>
      <c r="L45" s="38" t="b">
        <f t="shared" si="4"/>
        <v>1</v>
      </c>
      <c r="M45" s="4">
        <v>0.25</v>
      </c>
      <c r="N45" s="4"/>
      <c r="O45" s="38" t="b">
        <f t="shared" si="5"/>
        <v>1</v>
      </c>
      <c r="P45" s="4">
        <v>0</v>
      </c>
      <c r="Q45" s="41"/>
    </row>
    <row r="46" spans="1:17" x14ac:dyDescent="0.2">
      <c r="A46" s="2" t="s">
        <v>50</v>
      </c>
      <c r="B46" s="4">
        <v>0.25</v>
      </c>
      <c r="C46" s="4">
        <v>4.3898700000000002</v>
      </c>
      <c r="E46" s="1">
        <f t="shared" si="1"/>
        <v>0.87797499999999995</v>
      </c>
      <c r="F46" s="1">
        <f t="shared" si="2"/>
        <v>4.389875</v>
      </c>
      <c r="H46" s="4">
        <f>VLOOKUP(A46,'dati ACI 122'!A:B,2,0)</f>
        <v>0.25</v>
      </c>
      <c r="I46" s="38" t="b">
        <f t="shared" si="3"/>
        <v>1</v>
      </c>
      <c r="J46" s="38" t="s">
        <v>186</v>
      </c>
      <c r="K46" s="4">
        <v>0.25</v>
      </c>
      <c r="L46" s="38" t="b">
        <f t="shared" si="4"/>
        <v>1</v>
      </c>
      <c r="M46" s="4">
        <v>0.25</v>
      </c>
      <c r="N46" s="4">
        <v>4.3898700000000002</v>
      </c>
      <c r="O46" s="38" t="b">
        <f t="shared" si="5"/>
        <v>1</v>
      </c>
      <c r="P46" s="4">
        <v>2.1949700000000001</v>
      </c>
      <c r="Q46" s="41"/>
    </row>
    <row r="47" spans="1:17" x14ac:dyDescent="0.2">
      <c r="A47" s="2" t="s">
        <v>51</v>
      </c>
      <c r="B47" s="4">
        <v>0.2</v>
      </c>
      <c r="C47" s="4"/>
      <c r="E47" s="1">
        <f t="shared" si="1"/>
        <v>0.70238</v>
      </c>
      <c r="F47" s="1">
        <f t="shared" si="2"/>
        <v>4.2142799999999996</v>
      </c>
      <c r="H47" s="4">
        <f>VLOOKUP(A47,'dati ACI 122'!A:B,2,0)</f>
        <v>0.2</v>
      </c>
      <c r="I47" s="38" t="b">
        <f t="shared" si="3"/>
        <v>1</v>
      </c>
      <c r="J47" s="38" t="s">
        <v>186</v>
      </c>
      <c r="K47" s="4">
        <v>0.2</v>
      </c>
      <c r="L47" s="38" t="b">
        <f t="shared" si="4"/>
        <v>1</v>
      </c>
      <c r="M47" s="4">
        <v>0.2</v>
      </c>
      <c r="N47" s="4"/>
      <c r="O47" s="38" t="b">
        <f t="shared" si="5"/>
        <v>1</v>
      </c>
      <c r="P47" s="4">
        <v>0</v>
      </c>
      <c r="Q47" s="41"/>
    </row>
    <row r="48" spans="1:17" x14ac:dyDescent="0.2">
      <c r="A48" s="2" t="s">
        <v>52</v>
      </c>
      <c r="B48" s="4">
        <v>0.3</v>
      </c>
      <c r="C48" s="4"/>
      <c r="E48" s="1">
        <f t="shared" si="1"/>
        <v>1.0535699999999999</v>
      </c>
      <c r="F48" s="1">
        <f t="shared" si="2"/>
        <v>4.5654699999999995</v>
      </c>
      <c r="H48" s="4">
        <f>VLOOKUP(A48,'dati ACI 122'!A:B,2,0)</f>
        <v>0.3</v>
      </c>
      <c r="I48" s="38" t="b">
        <f t="shared" si="3"/>
        <v>1</v>
      </c>
      <c r="J48" s="38" t="s">
        <v>186</v>
      </c>
      <c r="K48" s="4">
        <v>0.3</v>
      </c>
      <c r="L48" s="38" t="b">
        <f t="shared" si="4"/>
        <v>1</v>
      </c>
      <c r="M48" s="4">
        <v>0.3</v>
      </c>
      <c r="N48" s="4"/>
      <c r="O48" s="38" t="b">
        <f t="shared" si="5"/>
        <v>1</v>
      </c>
      <c r="P48" s="4">
        <v>0</v>
      </c>
      <c r="Q48" s="41"/>
    </row>
    <row r="49" spans="1:17" x14ac:dyDescent="0.2">
      <c r="A49" s="2" t="s">
        <v>53</v>
      </c>
      <c r="B49" s="4">
        <v>0.3</v>
      </c>
      <c r="C49" s="4"/>
      <c r="E49" s="1">
        <f t="shared" si="1"/>
        <v>1.0535699999999999</v>
      </c>
      <c r="F49" s="1">
        <f t="shared" si="2"/>
        <v>4.5654699999999995</v>
      </c>
      <c r="H49" s="4">
        <f>VLOOKUP(A49,'dati ACI 122'!A:B,2,0)</f>
        <v>0.3</v>
      </c>
      <c r="I49" s="38" t="b">
        <f t="shared" si="3"/>
        <v>1</v>
      </c>
      <c r="J49" s="38" t="s">
        <v>186</v>
      </c>
      <c r="K49" s="4">
        <v>0.3</v>
      </c>
      <c r="L49" s="38" t="b">
        <f t="shared" si="4"/>
        <v>1</v>
      </c>
      <c r="M49" s="4">
        <v>0.3</v>
      </c>
      <c r="N49" s="4"/>
      <c r="O49" s="38" t="b">
        <f t="shared" si="5"/>
        <v>1</v>
      </c>
      <c r="P49" s="4">
        <v>0</v>
      </c>
      <c r="Q49" s="41"/>
    </row>
    <row r="50" spans="1:17" x14ac:dyDescent="0.2">
      <c r="A50" s="2" t="s">
        <v>54</v>
      </c>
      <c r="B50" s="4">
        <v>0.2</v>
      </c>
      <c r="C50" s="4"/>
      <c r="E50" s="1">
        <f t="shared" si="1"/>
        <v>0.70238</v>
      </c>
      <c r="F50" s="1">
        <f t="shared" si="2"/>
        <v>4.2142799999999996</v>
      </c>
      <c r="H50" s="4">
        <f>VLOOKUP(A50,'dati ACI 122'!A:B,2,0)</f>
        <v>0.2</v>
      </c>
      <c r="I50" s="38" t="b">
        <f t="shared" si="3"/>
        <v>1</v>
      </c>
      <c r="J50" s="38" t="s">
        <v>186</v>
      </c>
      <c r="K50" s="4">
        <v>0.2</v>
      </c>
      <c r="L50" s="38" t="b">
        <f t="shared" si="4"/>
        <v>1</v>
      </c>
      <c r="M50" s="4">
        <v>0.2</v>
      </c>
      <c r="N50" s="4"/>
      <c r="O50" s="38" t="b">
        <f t="shared" si="5"/>
        <v>1</v>
      </c>
      <c r="P50" s="4">
        <v>0</v>
      </c>
      <c r="Q50" s="41"/>
    </row>
    <row r="51" spans="1:17" x14ac:dyDescent="0.2">
      <c r="A51" s="2" t="s">
        <v>55</v>
      </c>
      <c r="B51" s="4">
        <v>0.3</v>
      </c>
      <c r="C51" s="4"/>
      <c r="E51" s="1">
        <f t="shared" si="1"/>
        <v>1.0535699999999999</v>
      </c>
      <c r="F51" s="1">
        <f t="shared" si="2"/>
        <v>4.5654699999999995</v>
      </c>
      <c r="H51" s="4">
        <f>VLOOKUP(A51,'dati ACI 122'!A:B,2,0)</f>
        <v>0.3</v>
      </c>
      <c r="I51" s="38" t="b">
        <f t="shared" si="3"/>
        <v>1</v>
      </c>
      <c r="J51" s="38" t="s">
        <v>186</v>
      </c>
      <c r="K51" s="4">
        <v>0.28000000000000003</v>
      </c>
      <c r="L51" s="38" t="b">
        <f t="shared" si="4"/>
        <v>0</v>
      </c>
      <c r="M51" s="4">
        <v>0.28000000000000003</v>
      </c>
      <c r="N51" s="4"/>
      <c r="O51" s="38" t="b">
        <f t="shared" si="5"/>
        <v>1</v>
      </c>
      <c r="P51" s="4">
        <v>0</v>
      </c>
      <c r="Q51" s="41"/>
    </row>
    <row r="52" spans="1:17" x14ac:dyDescent="0.2">
      <c r="A52" s="2" t="s">
        <v>56</v>
      </c>
      <c r="B52" s="4">
        <v>0.3</v>
      </c>
      <c r="C52" s="4">
        <v>4.57</v>
      </c>
      <c r="E52" s="1">
        <f t="shared" si="1"/>
        <v>1.0535699999999999</v>
      </c>
      <c r="F52" s="1">
        <f t="shared" si="2"/>
        <v>4.5654699999999995</v>
      </c>
      <c r="H52" s="4">
        <f>VLOOKUP(A52,'dati ACI 122'!A:B,2,0)</f>
        <v>0.3</v>
      </c>
      <c r="I52" s="38" t="b">
        <f t="shared" si="3"/>
        <v>1</v>
      </c>
      <c r="J52" s="38" t="s">
        <v>186</v>
      </c>
      <c r="K52" s="4">
        <v>0.3</v>
      </c>
      <c r="L52" s="38" t="b">
        <f t="shared" si="4"/>
        <v>1</v>
      </c>
      <c r="M52" s="4">
        <v>0.3</v>
      </c>
      <c r="N52" s="4">
        <v>4.57</v>
      </c>
      <c r="O52" s="38" t="b">
        <f t="shared" si="5"/>
        <v>1</v>
      </c>
      <c r="P52" s="4">
        <v>2.2799999999999998</v>
      </c>
      <c r="Q52" s="41"/>
    </row>
    <row r="53" spans="1:17" x14ac:dyDescent="0.2">
      <c r="A53" s="2" t="s">
        <v>57</v>
      </c>
      <c r="B53" s="4">
        <v>0.2</v>
      </c>
      <c r="C53" s="4"/>
      <c r="E53" s="1">
        <f t="shared" si="1"/>
        <v>0.70238</v>
      </c>
      <c r="F53" s="1">
        <f t="shared" si="2"/>
        <v>4.2142799999999996</v>
      </c>
      <c r="H53" s="4">
        <f>VLOOKUP(A53,'dati ACI 122'!A:B,2,0)</f>
        <v>0.2</v>
      </c>
      <c r="I53" s="38" t="b">
        <f t="shared" si="3"/>
        <v>1</v>
      </c>
      <c r="J53" s="38" t="s">
        <v>186</v>
      </c>
      <c r="K53" s="4">
        <v>0.2</v>
      </c>
      <c r="L53" s="38" t="b">
        <f t="shared" si="4"/>
        <v>1</v>
      </c>
      <c r="M53" s="4">
        <v>0.2</v>
      </c>
      <c r="N53" s="4"/>
      <c r="O53" s="38" t="b">
        <f t="shared" si="5"/>
        <v>1</v>
      </c>
      <c r="P53" s="4">
        <v>0</v>
      </c>
      <c r="Q53" s="41"/>
    </row>
    <row r="54" spans="1:17" x14ac:dyDescent="0.2">
      <c r="A54" s="2" t="s">
        <v>58</v>
      </c>
      <c r="B54" s="4">
        <v>0.3</v>
      </c>
      <c r="C54" s="4"/>
      <c r="E54" s="1">
        <f t="shared" si="1"/>
        <v>1.0535699999999999</v>
      </c>
      <c r="F54" s="1">
        <f t="shared" si="2"/>
        <v>4.5654699999999995</v>
      </c>
      <c r="H54" s="4">
        <f>VLOOKUP(A54,'dati ACI 122'!A:B,2,0)</f>
        <v>0.3</v>
      </c>
      <c r="I54" s="38" t="b">
        <f t="shared" si="3"/>
        <v>1</v>
      </c>
      <c r="J54" s="38" t="s">
        <v>186</v>
      </c>
      <c r="K54" s="4">
        <v>0.25</v>
      </c>
      <c r="L54" s="38" t="b">
        <f t="shared" si="4"/>
        <v>0</v>
      </c>
      <c r="M54" s="4">
        <v>0.25</v>
      </c>
      <c r="N54" s="4"/>
      <c r="O54" s="38" t="b">
        <f t="shared" si="5"/>
        <v>1</v>
      </c>
      <c r="P54" s="4">
        <v>0</v>
      </c>
      <c r="Q54" s="41"/>
    </row>
    <row r="55" spans="1:17" x14ac:dyDescent="0.2">
      <c r="A55" s="2" t="s">
        <v>59</v>
      </c>
      <c r="B55" s="4">
        <v>0.3</v>
      </c>
      <c r="C55" s="4">
        <v>4.57</v>
      </c>
      <c r="E55" s="1">
        <f t="shared" si="1"/>
        <v>1.0535699999999999</v>
      </c>
      <c r="F55" s="1">
        <f t="shared" si="2"/>
        <v>4.5654699999999995</v>
      </c>
      <c r="H55" s="4">
        <f>VLOOKUP(A55,'dati ACI 122'!A:B,2,0)</f>
        <v>0.3</v>
      </c>
      <c r="I55" s="38" t="b">
        <f t="shared" si="3"/>
        <v>1</v>
      </c>
      <c r="J55" s="38" t="s">
        <v>186</v>
      </c>
      <c r="K55" s="4">
        <v>0.3</v>
      </c>
      <c r="L55" s="38" t="b">
        <f t="shared" si="4"/>
        <v>1</v>
      </c>
      <c r="M55" s="4">
        <v>0.3</v>
      </c>
      <c r="N55" s="4">
        <v>4.57</v>
      </c>
      <c r="O55" s="38" t="b">
        <f t="shared" si="5"/>
        <v>1</v>
      </c>
      <c r="P55" s="4">
        <v>2.2799999999999998</v>
      </c>
      <c r="Q55" s="41"/>
    </row>
    <row r="56" spans="1:17" x14ac:dyDescent="0.2">
      <c r="A56" s="2" t="s">
        <v>60</v>
      </c>
      <c r="B56" s="4">
        <v>0.3</v>
      </c>
      <c r="C56" s="4"/>
      <c r="E56" s="1">
        <f t="shared" si="1"/>
        <v>1.0535699999999999</v>
      </c>
      <c r="F56" s="1">
        <f t="shared" si="2"/>
        <v>4.5654699999999995</v>
      </c>
      <c r="H56" s="4">
        <f>VLOOKUP(A56,'dati ACI 122'!A:B,2,0)</f>
        <v>0.3</v>
      </c>
      <c r="I56" s="38" t="b">
        <f t="shared" si="3"/>
        <v>1</v>
      </c>
      <c r="J56" s="38" t="s">
        <v>186</v>
      </c>
      <c r="K56" s="4">
        <v>0.2</v>
      </c>
      <c r="L56" s="38" t="b">
        <f t="shared" si="4"/>
        <v>0</v>
      </c>
      <c r="M56" s="4">
        <v>0.2</v>
      </c>
      <c r="N56" s="4"/>
      <c r="O56" s="38" t="b">
        <f t="shared" si="5"/>
        <v>1</v>
      </c>
      <c r="P56" s="4">
        <v>0</v>
      </c>
      <c r="Q56" s="41"/>
    </row>
    <row r="57" spans="1:17" x14ac:dyDescent="0.2">
      <c r="A57" s="2" t="s">
        <v>61</v>
      </c>
      <c r="B57" s="4">
        <v>0.3</v>
      </c>
      <c r="C57" s="4"/>
      <c r="E57" s="1">
        <f t="shared" si="1"/>
        <v>1.0535699999999999</v>
      </c>
      <c r="F57" s="1">
        <f t="shared" si="2"/>
        <v>4.5654699999999995</v>
      </c>
      <c r="H57" s="4">
        <f>VLOOKUP(A57,'dati ACI 122'!A:B,2,0)</f>
        <v>0.3</v>
      </c>
      <c r="I57" s="38" t="b">
        <f t="shared" si="3"/>
        <v>1</v>
      </c>
      <c r="J57" s="38" t="s">
        <v>186</v>
      </c>
      <c r="K57" s="4">
        <v>0.3</v>
      </c>
      <c r="L57" s="38" t="b">
        <f t="shared" si="4"/>
        <v>1</v>
      </c>
      <c r="M57" s="4">
        <v>0.3</v>
      </c>
      <c r="N57" s="4"/>
      <c r="O57" s="38" t="b">
        <f t="shared" si="5"/>
        <v>1</v>
      </c>
      <c r="P57" s="4">
        <v>0</v>
      </c>
      <c r="Q57" s="41"/>
    </row>
    <row r="58" spans="1:17" x14ac:dyDescent="0.2">
      <c r="A58" s="2" t="s">
        <v>62</v>
      </c>
      <c r="B58" s="4">
        <v>0.3</v>
      </c>
      <c r="C58" s="4"/>
      <c r="E58" s="1">
        <f t="shared" si="1"/>
        <v>1.0535699999999999</v>
      </c>
      <c r="F58" s="1">
        <f t="shared" si="2"/>
        <v>4.5654699999999995</v>
      </c>
      <c r="H58" s="4">
        <f>VLOOKUP(A58,'dati ACI 122'!A:B,2,0)</f>
        <v>0.3</v>
      </c>
      <c r="I58" s="38" t="b">
        <f t="shared" si="3"/>
        <v>1</v>
      </c>
      <c r="J58" s="38" t="s">
        <v>186</v>
      </c>
      <c r="K58" s="4">
        <v>0.3</v>
      </c>
      <c r="L58" s="38" t="b">
        <f t="shared" si="4"/>
        <v>1</v>
      </c>
      <c r="M58" s="4">
        <v>0.3</v>
      </c>
      <c r="N58" s="4"/>
      <c r="O58" s="38" t="b">
        <f t="shared" si="5"/>
        <v>1</v>
      </c>
      <c r="P58" s="4">
        <v>0</v>
      </c>
      <c r="Q58" s="41"/>
    </row>
    <row r="59" spans="1:17" x14ac:dyDescent="0.2">
      <c r="A59" s="2" t="s">
        <v>63</v>
      </c>
      <c r="B59" s="4">
        <v>0.1</v>
      </c>
      <c r="C59" s="4"/>
      <c r="E59" s="1">
        <f t="shared" si="1"/>
        <v>0.35119</v>
      </c>
      <c r="F59" s="1">
        <f t="shared" si="2"/>
        <v>3.8630899999999997</v>
      </c>
      <c r="H59" s="4">
        <f>VLOOKUP(A59,'dati ACI 122'!A:B,2,0)</f>
        <v>0.1</v>
      </c>
      <c r="I59" s="38" t="b">
        <f t="shared" si="3"/>
        <v>1</v>
      </c>
      <c r="J59" s="38" t="s">
        <v>186</v>
      </c>
      <c r="K59" s="4">
        <v>0.1</v>
      </c>
      <c r="L59" s="38" t="b">
        <f t="shared" si="4"/>
        <v>1</v>
      </c>
      <c r="M59" s="4">
        <v>0.1</v>
      </c>
      <c r="N59" s="4"/>
      <c r="O59" s="38" t="b">
        <f t="shared" si="5"/>
        <v>1</v>
      </c>
      <c r="P59" s="4">
        <v>0</v>
      </c>
      <c r="Q59" s="41"/>
    </row>
    <row r="60" spans="1:17" x14ac:dyDescent="0.2">
      <c r="A60" s="2" t="s">
        <v>64</v>
      </c>
      <c r="B60" s="4">
        <v>0.3</v>
      </c>
      <c r="C60" s="4"/>
      <c r="E60" s="1">
        <f t="shared" si="1"/>
        <v>1.0535699999999999</v>
      </c>
      <c r="F60" s="1">
        <f t="shared" si="2"/>
        <v>4.5654699999999995</v>
      </c>
      <c r="H60" s="4">
        <f>VLOOKUP(A60,'dati ACI 122'!A:B,2,0)</f>
        <v>0.3</v>
      </c>
      <c r="I60" s="38" t="b">
        <f t="shared" si="3"/>
        <v>1</v>
      </c>
      <c r="J60" s="38" t="s">
        <v>186</v>
      </c>
      <c r="K60" s="4">
        <v>0.2</v>
      </c>
      <c r="L60" s="38" t="b">
        <f t="shared" si="4"/>
        <v>0</v>
      </c>
      <c r="M60" s="4">
        <v>0.2</v>
      </c>
      <c r="N60" s="4"/>
      <c r="O60" s="38" t="b">
        <f t="shared" si="5"/>
        <v>1</v>
      </c>
      <c r="P60" s="4">
        <v>0</v>
      </c>
      <c r="Q60" s="41"/>
    </row>
    <row r="61" spans="1:17" x14ac:dyDescent="0.2">
      <c r="A61" s="2" t="s">
        <v>65</v>
      </c>
      <c r="B61" s="4">
        <v>0.3</v>
      </c>
      <c r="C61" s="4"/>
      <c r="E61" s="1">
        <f t="shared" si="1"/>
        <v>1.0535699999999999</v>
      </c>
      <c r="F61" s="1">
        <f t="shared" si="2"/>
        <v>4.5654699999999995</v>
      </c>
      <c r="H61" s="4">
        <f>VLOOKUP(A61,'dati ACI 122'!A:B,2,0)</f>
        <v>0.3</v>
      </c>
      <c r="I61" s="38" t="b">
        <f t="shared" si="3"/>
        <v>1</v>
      </c>
      <c r="J61" s="38" t="s">
        <v>186</v>
      </c>
      <c r="K61" s="4">
        <v>0.3</v>
      </c>
      <c r="L61" s="38" t="b">
        <f t="shared" si="4"/>
        <v>1</v>
      </c>
      <c r="M61" s="4">
        <v>0.3</v>
      </c>
      <c r="N61" s="4"/>
      <c r="O61" s="38" t="b">
        <f t="shared" si="5"/>
        <v>1</v>
      </c>
      <c r="P61" s="4">
        <v>0</v>
      </c>
      <c r="Q61" s="41"/>
    </row>
    <row r="62" spans="1:17" x14ac:dyDescent="0.2">
      <c r="A62" s="2" t="s">
        <v>66</v>
      </c>
      <c r="B62" s="4">
        <v>0.3</v>
      </c>
      <c r="C62" s="4"/>
      <c r="E62" s="1">
        <f t="shared" si="1"/>
        <v>1.0535699999999999</v>
      </c>
      <c r="F62" s="1">
        <f t="shared" si="2"/>
        <v>4.5654699999999995</v>
      </c>
      <c r="H62" s="4">
        <f>VLOOKUP(A62,'dati ACI 122'!A:B,2,0)</f>
        <v>0.3</v>
      </c>
      <c r="I62" s="38" t="b">
        <f t="shared" si="3"/>
        <v>1</v>
      </c>
      <c r="J62" s="38" t="s">
        <v>186</v>
      </c>
      <c r="K62" s="4">
        <v>0.3</v>
      </c>
      <c r="L62" s="38" t="b">
        <f t="shared" si="4"/>
        <v>1</v>
      </c>
      <c r="M62" s="4">
        <v>0.3</v>
      </c>
      <c r="N62" s="4"/>
      <c r="O62" s="38" t="b">
        <f t="shared" si="5"/>
        <v>1</v>
      </c>
      <c r="P62" s="4">
        <v>0</v>
      </c>
      <c r="Q62" s="41"/>
    </row>
    <row r="63" spans="1:17" x14ac:dyDescent="0.2">
      <c r="A63" s="2" t="s">
        <v>67</v>
      </c>
      <c r="B63" s="4">
        <v>0.3</v>
      </c>
      <c r="C63" s="4"/>
      <c r="E63" s="1">
        <f t="shared" si="1"/>
        <v>1.0535699999999999</v>
      </c>
      <c r="F63" s="1">
        <f t="shared" si="2"/>
        <v>4.5654699999999995</v>
      </c>
      <c r="H63" s="4">
        <f>VLOOKUP(A63,'dati ACI 122'!A:B,2,0)</f>
        <v>0.3</v>
      </c>
      <c r="I63" s="38" t="b">
        <f t="shared" si="3"/>
        <v>1</v>
      </c>
      <c r="J63" s="38" t="s">
        <v>186</v>
      </c>
      <c r="K63" s="4">
        <v>0.3</v>
      </c>
      <c r="L63" s="38" t="b">
        <f t="shared" si="4"/>
        <v>1</v>
      </c>
      <c r="M63" s="4">
        <v>0.3</v>
      </c>
      <c r="N63" s="4"/>
      <c r="O63" s="38" t="b">
        <f t="shared" si="5"/>
        <v>1</v>
      </c>
      <c r="P63" s="4">
        <v>0</v>
      </c>
      <c r="Q63" s="41"/>
    </row>
    <row r="64" spans="1:17" x14ac:dyDescent="0.2">
      <c r="A64" s="2" t="s">
        <v>68</v>
      </c>
      <c r="B64" s="4">
        <v>0.3</v>
      </c>
      <c r="C64" s="4"/>
      <c r="E64" s="1">
        <f t="shared" si="1"/>
        <v>1.0535699999999999</v>
      </c>
      <c r="F64" s="1">
        <f t="shared" si="2"/>
        <v>4.5654699999999995</v>
      </c>
      <c r="H64" s="4">
        <f>VLOOKUP(A64,'dati ACI 122'!A:B,2,0)</f>
        <v>0.3</v>
      </c>
      <c r="I64" s="38" t="b">
        <f t="shared" si="3"/>
        <v>1</v>
      </c>
      <c r="J64" s="38" t="s">
        <v>186</v>
      </c>
      <c r="K64" s="4">
        <v>0.3</v>
      </c>
      <c r="L64" s="38" t="b">
        <f t="shared" si="4"/>
        <v>1</v>
      </c>
      <c r="M64" s="4">
        <v>0.3</v>
      </c>
      <c r="N64" s="4"/>
      <c r="O64" s="38" t="b">
        <f t="shared" si="5"/>
        <v>1</v>
      </c>
      <c r="P64" s="4">
        <v>0</v>
      </c>
      <c r="Q64" s="41"/>
    </row>
    <row r="65" spans="1:17" x14ac:dyDescent="0.2">
      <c r="A65" s="2" t="s">
        <v>69</v>
      </c>
      <c r="B65" s="4">
        <v>0.3</v>
      </c>
      <c r="C65" s="4"/>
      <c r="E65" s="1">
        <f t="shared" si="1"/>
        <v>1.0535699999999999</v>
      </c>
      <c r="F65" s="1">
        <f t="shared" si="2"/>
        <v>4.5654699999999995</v>
      </c>
      <c r="H65" s="4">
        <f>VLOOKUP(A65,'dati ACI 122'!A:B,2,0)</f>
        <v>0.3</v>
      </c>
      <c r="I65" s="38" t="b">
        <f t="shared" si="3"/>
        <v>1</v>
      </c>
      <c r="J65" s="38" t="s">
        <v>186</v>
      </c>
      <c r="K65" s="4">
        <v>0.3</v>
      </c>
      <c r="L65" s="38" t="b">
        <f t="shared" si="4"/>
        <v>1</v>
      </c>
      <c r="M65" s="4">
        <v>0.3</v>
      </c>
      <c r="N65" s="4"/>
      <c r="O65" s="38" t="b">
        <f t="shared" si="5"/>
        <v>1</v>
      </c>
      <c r="P65" s="4">
        <v>0</v>
      </c>
      <c r="Q65" s="41"/>
    </row>
    <row r="66" spans="1:17" x14ac:dyDescent="0.2">
      <c r="A66" s="2" t="s">
        <v>70</v>
      </c>
      <c r="B66" s="4">
        <v>0.3</v>
      </c>
      <c r="C66" s="4"/>
      <c r="E66" s="1">
        <f t="shared" si="1"/>
        <v>1.0535699999999999</v>
      </c>
      <c r="F66" s="1">
        <f t="shared" si="2"/>
        <v>4.5654699999999995</v>
      </c>
      <c r="H66" s="4">
        <f>VLOOKUP(A66,'dati ACI 122'!A:B,2,0)</f>
        <v>0.3</v>
      </c>
      <c r="I66" s="38" t="b">
        <f t="shared" si="3"/>
        <v>1</v>
      </c>
      <c r="J66" s="38" t="s">
        <v>186</v>
      </c>
      <c r="K66" s="4">
        <v>0.3</v>
      </c>
      <c r="L66" s="38" t="b">
        <f t="shared" si="4"/>
        <v>1</v>
      </c>
      <c r="M66" s="4">
        <v>0.3</v>
      </c>
      <c r="N66" s="4"/>
      <c r="O66" s="38" t="b">
        <f t="shared" ref="O66:O97" si="6">EXACT(C66,N66)</f>
        <v>1</v>
      </c>
      <c r="P66" s="4">
        <v>0</v>
      </c>
      <c r="Q66" s="41"/>
    </row>
    <row r="67" spans="1:17" x14ac:dyDescent="0.2">
      <c r="A67" s="2" t="s">
        <v>71</v>
      </c>
      <c r="B67" s="4">
        <v>0.3</v>
      </c>
      <c r="C67" s="4"/>
      <c r="E67" s="1">
        <f t="shared" ref="E67:E111" si="7">3.5119*B67</f>
        <v>1.0535699999999999</v>
      </c>
      <c r="F67" s="1">
        <f t="shared" ref="F67:F111" si="8">3.5119+E67</f>
        <v>4.5654699999999995</v>
      </c>
      <c r="H67" s="4">
        <f>VLOOKUP(A67,'dati ACI 122'!A:B,2,0)</f>
        <v>0.3</v>
      </c>
      <c r="I67" s="38" t="b">
        <f t="shared" ref="I67:I111" si="9">EXACT(H67,B67)</f>
        <v>1</v>
      </c>
      <c r="J67" s="38" t="s">
        <v>186</v>
      </c>
      <c r="K67" s="4">
        <v>0.3</v>
      </c>
      <c r="L67" s="38" t="b">
        <f t="shared" ref="L67:L111" si="10">EXACT(K67,B67)</f>
        <v>1</v>
      </c>
      <c r="M67" s="4">
        <v>0.3</v>
      </c>
      <c r="N67" s="4"/>
      <c r="O67" s="38" t="b">
        <f t="shared" si="6"/>
        <v>1</v>
      </c>
      <c r="P67" s="4">
        <v>0</v>
      </c>
      <c r="Q67" s="41"/>
    </row>
    <row r="68" spans="1:17" x14ac:dyDescent="0.2">
      <c r="A68" s="2" t="s">
        <v>72</v>
      </c>
      <c r="B68" s="4">
        <v>0.2</v>
      </c>
      <c r="C68" s="4">
        <v>4.21</v>
      </c>
      <c r="E68" s="1">
        <f t="shared" si="7"/>
        <v>0.70238</v>
      </c>
      <c r="F68" s="1">
        <f t="shared" si="8"/>
        <v>4.2142799999999996</v>
      </c>
      <c r="H68" s="4">
        <f>VLOOKUP(A68,'dati ACI 122'!A:B,2,0)</f>
        <v>0.2</v>
      </c>
      <c r="I68" s="38" t="b">
        <f t="shared" si="9"/>
        <v>1</v>
      </c>
      <c r="J68" s="38" t="s">
        <v>186</v>
      </c>
      <c r="K68" s="4">
        <v>0.2</v>
      </c>
      <c r="L68" s="38" t="b">
        <f t="shared" si="10"/>
        <v>1</v>
      </c>
      <c r="M68" s="4">
        <v>0.2</v>
      </c>
      <c r="N68" s="4">
        <v>4.21</v>
      </c>
      <c r="O68" s="38" t="b">
        <f t="shared" si="6"/>
        <v>1</v>
      </c>
      <c r="P68" s="4">
        <v>2.11</v>
      </c>
      <c r="Q68" s="41"/>
    </row>
    <row r="69" spans="1:17" x14ac:dyDescent="0.2">
      <c r="A69" s="2" t="s">
        <v>73</v>
      </c>
      <c r="B69" s="4">
        <v>0.2</v>
      </c>
      <c r="C69" s="4"/>
      <c r="E69" s="1">
        <f t="shared" si="7"/>
        <v>0.70238</v>
      </c>
      <c r="F69" s="1">
        <f t="shared" si="8"/>
        <v>4.2142799999999996</v>
      </c>
      <c r="H69" s="4">
        <f>VLOOKUP(A69,'dati ACI 122'!A:B,2,0)</f>
        <v>0.2</v>
      </c>
      <c r="I69" s="38" t="b">
        <f t="shared" si="9"/>
        <v>1</v>
      </c>
      <c r="J69" s="38" t="s">
        <v>186</v>
      </c>
      <c r="K69" s="4">
        <v>0.2</v>
      </c>
      <c r="L69" s="38" t="b">
        <f t="shared" si="10"/>
        <v>1</v>
      </c>
      <c r="M69" s="4">
        <v>0.2</v>
      </c>
      <c r="N69" s="4"/>
      <c r="O69" s="38" t="b">
        <f t="shared" si="6"/>
        <v>1</v>
      </c>
      <c r="P69" s="4">
        <v>0</v>
      </c>
      <c r="Q69" s="41"/>
    </row>
    <row r="70" spans="1:17" x14ac:dyDescent="0.2">
      <c r="A70" s="2" t="s">
        <v>74</v>
      </c>
      <c r="B70" s="4">
        <v>0.26</v>
      </c>
      <c r="C70" s="4"/>
      <c r="E70" s="1">
        <f t="shared" si="7"/>
        <v>0.91309399999999996</v>
      </c>
      <c r="F70" s="1">
        <f t="shared" si="8"/>
        <v>4.4249939999999999</v>
      </c>
      <c r="H70" s="4">
        <f>VLOOKUP(A70,'dati ACI 122'!A:B,2,0)</f>
        <v>0.26</v>
      </c>
      <c r="I70" s="38" t="b">
        <f t="shared" si="9"/>
        <v>1</v>
      </c>
      <c r="J70" s="38" t="s">
        <v>186</v>
      </c>
      <c r="K70" s="4">
        <v>0.26</v>
      </c>
      <c r="L70" s="38" t="b">
        <f t="shared" si="10"/>
        <v>1</v>
      </c>
      <c r="M70" s="4">
        <v>0.26</v>
      </c>
      <c r="N70" s="4"/>
      <c r="O70" s="38" t="b">
        <f t="shared" si="6"/>
        <v>1</v>
      </c>
      <c r="P70" s="4">
        <v>0</v>
      </c>
      <c r="Q70" s="41"/>
    </row>
    <row r="71" spans="1:17" x14ac:dyDescent="0.2">
      <c r="A71" s="2" t="s">
        <v>75</v>
      </c>
      <c r="B71" s="4">
        <v>0.3</v>
      </c>
      <c r="C71" s="4"/>
      <c r="E71" s="1">
        <f t="shared" si="7"/>
        <v>1.0535699999999999</v>
      </c>
      <c r="F71" s="1">
        <f t="shared" si="8"/>
        <v>4.5654699999999995</v>
      </c>
      <c r="H71" s="4">
        <f>VLOOKUP(A71,'dati ACI 122'!A:B,2,0)</f>
        <v>0.3</v>
      </c>
      <c r="I71" s="38" t="b">
        <f t="shared" si="9"/>
        <v>1</v>
      </c>
      <c r="J71" s="38" t="s">
        <v>186</v>
      </c>
      <c r="K71" s="4">
        <v>0.3</v>
      </c>
      <c r="L71" s="38" t="b">
        <f t="shared" si="10"/>
        <v>1</v>
      </c>
      <c r="M71" s="4">
        <v>0.3</v>
      </c>
      <c r="N71" s="4"/>
      <c r="O71" s="38" t="b">
        <f t="shared" si="6"/>
        <v>1</v>
      </c>
      <c r="P71" s="4">
        <v>0</v>
      </c>
      <c r="Q71" s="41"/>
    </row>
    <row r="72" spans="1:17" x14ac:dyDescent="0.2">
      <c r="A72" s="2" t="s">
        <v>76</v>
      </c>
      <c r="B72" s="4">
        <v>0.2</v>
      </c>
      <c r="C72" s="4"/>
      <c r="E72" s="1">
        <f t="shared" si="7"/>
        <v>0.70238</v>
      </c>
      <c r="F72" s="1">
        <f t="shared" si="8"/>
        <v>4.2142799999999996</v>
      </c>
      <c r="H72" s="4">
        <f>VLOOKUP(A72,'dati ACI 122'!A:B,2,0)</f>
        <v>0.2</v>
      </c>
      <c r="I72" s="38" t="b">
        <f t="shared" si="9"/>
        <v>1</v>
      </c>
      <c r="J72" s="38" t="s">
        <v>186</v>
      </c>
      <c r="K72" s="4">
        <v>0.2</v>
      </c>
      <c r="L72" s="38" t="b">
        <f t="shared" si="10"/>
        <v>1</v>
      </c>
      <c r="M72" s="4">
        <v>0.2</v>
      </c>
      <c r="N72" s="4"/>
      <c r="O72" s="38" t="b">
        <f t="shared" si="6"/>
        <v>1</v>
      </c>
      <c r="P72" s="4">
        <v>0</v>
      </c>
      <c r="Q72" s="41"/>
    </row>
    <row r="73" spans="1:17" x14ac:dyDescent="0.2">
      <c r="A73" s="2" t="s">
        <v>77</v>
      </c>
      <c r="B73" s="4">
        <v>0</v>
      </c>
      <c r="C73" s="4"/>
      <c r="E73" s="1">
        <f t="shared" si="7"/>
        <v>0</v>
      </c>
      <c r="F73" s="1">
        <f t="shared" si="8"/>
        <v>3.5118999999999998</v>
      </c>
      <c r="H73" s="4">
        <f>VLOOKUP(A73,'dati ACI 122'!A:B,2,0)</f>
        <v>0</v>
      </c>
      <c r="I73" s="38" t="b">
        <f t="shared" si="9"/>
        <v>1</v>
      </c>
      <c r="J73" s="38" t="s">
        <v>186</v>
      </c>
      <c r="K73" s="4">
        <v>0</v>
      </c>
      <c r="L73" s="38" t="b">
        <f t="shared" si="10"/>
        <v>1</v>
      </c>
      <c r="M73" s="4">
        <v>0</v>
      </c>
      <c r="N73" s="4"/>
      <c r="O73" s="38" t="b">
        <f t="shared" si="6"/>
        <v>1</v>
      </c>
      <c r="P73" s="4">
        <v>0</v>
      </c>
      <c r="Q73" s="41"/>
    </row>
    <row r="74" spans="1:17" x14ac:dyDescent="0.2">
      <c r="A74" s="2" t="s">
        <v>78</v>
      </c>
      <c r="B74" s="4">
        <v>0.3</v>
      </c>
      <c r="C74" s="4">
        <v>4.5655000000000001</v>
      </c>
      <c r="E74" s="1">
        <f t="shared" si="7"/>
        <v>1.0535699999999999</v>
      </c>
      <c r="F74" s="1">
        <f t="shared" si="8"/>
        <v>4.5654699999999995</v>
      </c>
      <c r="H74" s="4">
        <f>VLOOKUP(A74,'dati ACI 122'!A:B,2,0)</f>
        <v>0.3</v>
      </c>
      <c r="I74" s="38" t="b">
        <f t="shared" si="9"/>
        <v>1</v>
      </c>
      <c r="J74" s="38" t="s">
        <v>186</v>
      </c>
      <c r="K74" s="4">
        <v>0.3</v>
      </c>
      <c r="L74" s="38" t="b">
        <f t="shared" si="10"/>
        <v>1</v>
      </c>
      <c r="M74" s="4">
        <v>0.3</v>
      </c>
      <c r="N74" s="4">
        <v>4.5655000000000001</v>
      </c>
      <c r="O74" s="38" t="b">
        <f t="shared" si="6"/>
        <v>1</v>
      </c>
      <c r="P74" s="4">
        <v>2.2827000000000002</v>
      </c>
      <c r="Q74" s="41"/>
    </row>
    <row r="75" spans="1:17" x14ac:dyDescent="0.2">
      <c r="A75" s="44" t="s">
        <v>173</v>
      </c>
      <c r="B75" s="4">
        <v>0.3</v>
      </c>
      <c r="C75" s="4"/>
      <c r="E75" s="1">
        <f t="shared" si="7"/>
        <v>1.0535699999999999</v>
      </c>
      <c r="F75" s="1">
        <f t="shared" si="8"/>
        <v>4.5654699999999995</v>
      </c>
      <c r="H75" s="4">
        <f>VLOOKUP(A75,'dati ACI 122'!A:B,2,0)</f>
        <v>0.3</v>
      </c>
      <c r="I75" s="38" t="b">
        <f t="shared" si="9"/>
        <v>1</v>
      </c>
      <c r="J75" s="38" t="s">
        <v>186</v>
      </c>
      <c r="K75" s="4">
        <v>0.3</v>
      </c>
      <c r="L75" s="38" t="b">
        <f t="shared" si="10"/>
        <v>1</v>
      </c>
      <c r="M75" s="4">
        <v>0.3</v>
      </c>
      <c r="N75" s="4"/>
      <c r="O75" s="38" t="b">
        <f t="shared" si="6"/>
        <v>1</v>
      </c>
      <c r="P75" s="4">
        <v>0</v>
      </c>
      <c r="Q75" s="41"/>
    </row>
    <row r="76" spans="1:17" x14ac:dyDescent="0.2">
      <c r="A76" s="2" t="s">
        <v>79</v>
      </c>
      <c r="B76" s="4">
        <v>0.3</v>
      </c>
      <c r="C76" s="4"/>
      <c r="E76" s="1">
        <f t="shared" si="7"/>
        <v>1.0535699999999999</v>
      </c>
      <c r="F76" s="1">
        <f t="shared" si="8"/>
        <v>4.5654699999999995</v>
      </c>
      <c r="H76" s="4" t="str">
        <f>VLOOKUP(A76,'dati ACI 122'!A:B,2,0)</f>
        <v>0-20%-30%</v>
      </c>
      <c r="I76" s="38" t="b">
        <f t="shared" si="9"/>
        <v>0</v>
      </c>
      <c r="J76" s="38" t="s">
        <v>186</v>
      </c>
      <c r="K76" s="4">
        <v>0.3</v>
      </c>
      <c r="L76" s="38" t="b">
        <f t="shared" si="10"/>
        <v>1</v>
      </c>
      <c r="M76" s="4">
        <v>0.3</v>
      </c>
      <c r="N76" s="4"/>
      <c r="O76" s="38" t="b">
        <f t="shared" si="6"/>
        <v>1</v>
      </c>
      <c r="P76" s="4">
        <v>0</v>
      </c>
      <c r="Q76" s="41"/>
    </row>
    <row r="77" spans="1:17" x14ac:dyDescent="0.2">
      <c r="A77" s="2" t="s">
        <v>80</v>
      </c>
      <c r="B77" s="4">
        <v>0.3</v>
      </c>
      <c r="C77" s="4"/>
      <c r="E77" s="1">
        <f t="shared" si="7"/>
        <v>1.0535699999999999</v>
      </c>
      <c r="F77" s="1">
        <f t="shared" si="8"/>
        <v>4.5654699999999995</v>
      </c>
      <c r="H77" s="4">
        <f>VLOOKUP(A77,'dati ACI 122'!A:B,2,0)</f>
        <v>0.3</v>
      </c>
      <c r="I77" s="38" t="b">
        <f t="shared" si="9"/>
        <v>1</v>
      </c>
      <c r="J77" s="38" t="s">
        <v>186</v>
      </c>
      <c r="K77" s="4">
        <v>0.2</v>
      </c>
      <c r="L77" s="38" t="b">
        <f t="shared" si="10"/>
        <v>0</v>
      </c>
      <c r="M77" s="4">
        <v>0.2</v>
      </c>
      <c r="N77" s="4"/>
      <c r="O77" s="38" t="b">
        <f t="shared" si="6"/>
        <v>1</v>
      </c>
      <c r="P77" s="4">
        <v>0</v>
      </c>
      <c r="Q77" s="41"/>
    </row>
    <row r="78" spans="1:17" x14ac:dyDescent="0.2">
      <c r="A78" s="2" t="s">
        <v>81</v>
      </c>
      <c r="B78" s="4">
        <v>0.3</v>
      </c>
      <c r="C78" s="4"/>
      <c r="E78" s="1">
        <f t="shared" si="7"/>
        <v>1.0535699999999999</v>
      </c>
      <c r="F78" s="1">
        <f t="shared" si="8"/>
        <v>4.5654699999999995</v>
      </c>
      <c r="H78" s="4">
        <f>VLOOKUP(A78,'dati ACI 122'!A:B,2,0)</f>
        <v>0.3</v>
      </c>
      <c r="I78" s="38" t="b">
        <f t="shared" si="9"/>
        <v>1</v>
      </c>
      <c r="J78" s="38" t="s">
        <v>186</v>
      </c>
      <c r="K78" s="4">
        <v>0.3</v>
      </c>
      <c r="L78" s="38" t="b">
        <f t="shared" si="10"/>
        <v>1</v>
      </c>
      <c r="M78" s="4">
        <v>0.3</v>
      </c>
      <c r="N78" s="4"/>
      <c r="O78" s="38" t="b">
        <f t="shared" si="6"/>
        <v>1</v>
      </c>
      <c r="P78" s="4">
        <v>0</v>
      </c>
      <c r="Q78" s="41"/>
    </row>
    <row r="79" spans="1:17" x14ac:dyDescent="0.2">
      <c r="A79" s="2" t="s">
        <v>82</v>
      </c>
      <c r="B79" s="4">
        <v>0.3</v>
      </c>
      <c r="C79" s="4"/>
      <c r="E79" s="1">
        <f t="shared" si="7"/>
        <v>1.0535699999999999</v>
      </c>
      <c r="F79" s="1">
        <f t="shared" si="8"/>
        <v>4.5654699999999995</v>
      </c>
      <c r="H79" s="4">
        <f>VLOOKUP(A79,'dati ACI 122'!A:B,2,0)</f>
        <v>0.3</v>
      </c>
      <c r="I79" s="38" t="b">
        <f t="shared" si="9"/>
        <v>1</v>
      </c>
      <c r="J79" s="38" t="s">
        <v>186</v>
      </c>
      <c r="K79" s="4">
        <v>0.3</v>
      </c>
      <c r="L79" s="38" t="b">
        <f t="shared" si="10"/>
        <v>1</v>
      </c>
      <c r="M79" s="4">
        <v>0.3</v>
      </c>
      <c r="N79" s="4"/>
      <c r="O79" s="38" t="b">
        <f t="shared" si="6"/>
        <v>1</v>
      </c>
      <c r="P79" s="4">
        <v>0</v>
      </c>
      <c r="Q79" s="41"/>
    </row>
    <row r="80" spans="1:17" x14ac:dyDescent="0.2">
      <c r="A80" s="2" t="s">
        <v>83</v>
      </c>
      <c r="B80" s="4">
        <v>0.3</v>
      </c>
      <c r="C80" s="4"/>
      <c r="E80" s="1">
        <f t="shared" si="7"/>
        <v>1.0535699999999999</v>
      </c>
      <c r="F80" s="1">
        <f t="shared" si="8"/>
        <v>4.5654699999999995</v>
      </c>
      <c r="H80" s="4">
        <f>VLOOKUP(A80,'dati ACI 122'!A:B,2,0)</f>
        <v>0.3</v>
      </c>
      <c r="I80" s="38" t="b">
        <f t="shared" si="9"/>
        <v>1</v>
      </c>
      <c r="J80" s="38" t="s">
        <v>186</v>
      </c>
      <c r="K80" s="4">
        <v>0.2</v>
      </c>
      <c r="L80" s="38" t="b">
        <f t="shared" si="10"/>
        <v>0</v>
      </c>
      <c r="M80" s="4">
        <v>0.2</v>
      </c>
      <c r="N80" s="4"/>
      <c r="O80" s="38" t="b">
        <f t="shared" si="6"/>
        <v>1</v>
      </c>
      <c r="P80" s="4">
        <v>0</v>
      </c>
      <c r="Q80" s="41"/>
    </row>
    <row r="81" spans="1:17" x14ac:dyDescent="0.2">
      <c r="A81" s="2" t="s">
        <v>84</v>
      </c>
      <c r="B81" s="4">
        <v>0.2</v>
      </c>
      <c r="C81" s="4"/>
      <c r="E81" s="1">
        <f t="shared" si="7"/>
        <v>0.70238</v>
      </c>
      <c r="F81" s="1">
        <f t="shared" si="8"/>
        <v>4.2142799999999996</v>
      </c>
      <c r="H81" s="4">
        <f>VLOOKUP(A81,'dati ACI 122'!A:B,2,0)</f>
        <v>0.2</v>
      </c>
      <c r="I81" s="38" t="b">
        <f t="shared" si="9"/>
        <v>1</v>
      </c>
      <c r="J81" s="38" t="s">
        <v>186</v>
      </c>
      <c r="K81" s="4">
        <v>0.2</v>
      </c>
      <c r="L81" s="38" t="b">
        <f t="shared" si="10"/>
        <v>1</v>
      </c>
      <c r="M81" s="4">
        <v>0.2</v>
      </c>
      <c r="N81" s="4"/>
      <c r="O81" s="38" t="b">
        <f t="shared" si="6"/>
        <v>1</v>
      </c>
      <c r="P81" s="4">
        <v>0</v>
      </c>
      <c r="Q81" s="41"/>
    </row>
    <row r="82" spans="1:17" x14ac:dyDescent="0.2">
      <c r="A82" s="2" t="s">
        <v>85</v>
      </c>
      <c r="B82" s="4">
        <v>0.15</v>
      </c>
      <c r="C82" s="4"/>
      <c r="E82" s="1">
        <f t="shared" si="7"/>
        <v>0.52678499999999995</v>
      </c>
      <c r="F82" s="1">
        <f t="shared" si="8"/>
        <v>4.0386850000000001</v>
      </c>
      <c r="H82" s="4">
        <f>VLOOKUP(A82,'dati ACI 122'!A:B,2,0)</f>
        <v>0.15</v>
      </c>
      <c r="I82" s="38" t="b">
        <f t="shared" si="9"/>
        <v>1</v>
      </c>
      <c r="J82" s="38" t="s">
        <v>186</v>
      </c>
      <c r="K82" s="4">
        <v>0.15</v>
      </c>
      <c r="L82" s="38" t="b">
        <f t="shared" si="10"/>
        <v>1</v>
      </c>
      <c r="M82" s="4">
        <v>0.15</v>
      </c>
      <c r="N82" s="4"/>
      <c r="O82" s="38" t="b">
        <f t="shared" si="6"/>
        <v>1</v>
      </c>
      <c r="P82" s="4">
        <v>0</v>
      </c>
      <c r="Q82" s="41"/>
    </row>
    <row r="83" spans="1:17" x14ac:dyDescent="0.2">
      <c r="A83" s="2" t="s">
        <v>86</v>
      </c>
      <c r="B83" s="4">
        <v>0.3</v>
      </c>
      <c r="C83" s="4"/>
      <c r="E83" s="1">
        <f t="shared" si="7"/>
        <v>1.0535699999999999</v>
      </c>
      <c r="F83" s="1">
        <f t="shared" si="8"/>
        <v>4.5654699999999995</v>
      </c>
      <c r="H83" s="4">
        <f>VLOOKUP(A83,'dati ACI 122'!A:B,2,0)</f>
        <v>0.3</v>
      </c>
      <c r="I83" s="38" t="b">
        <f t="shared" si="9"/>
        <v>1</v>
      </c>
      <c r="J83" s="38" t="s">
        <v>186</v>
      </c>
      <c r="K83" s="4">
        <v>0.3</v>
      </c>
      <c r="L83" s="38" t="b">
        <f t="shared" si="10"/>
        <v>1</v>
      </c>
      <c r="M83" s="4">
        <v>0.3</v>
      </c>
      <c r="N83" s="4"/>
      <c r="O83" s="38" t="b">
        <f t="shared" si="6"/>
        <v>1</v>
      </c>
      <c r="P83" s="4">
        <v>0</v>
      </c>
      <c r="Q83" s="41"/>
    </row>
    <row r="84" spans="1:17" x14ac:dyDescent="0.2">
      <c r="A84" s="2" t="s">
        <v>87</v>
      </c>
      <c r="B84" s="4">
        <v>0.3</v>
      </c>
      <c r="C84" s="4"/>
      <c r="E84" s="1">
        <f t="shared" si="7"/>
        <v>1.0535699999999999</v>
      </c>
      <c r="F84" s="1">
        <f t="shared" si="8"/>
        <v>4.5654699999999995</v>
      </c>
      <c r="H84" s="4">
        <f>VLOOKUP(A84,'dati ACI 122'!A:B,2,0)</f>
        <v>0.3</v>
      </c>
      <c r="I84" s="38" t="b">
        <f t="shared" si="9"/>
        <v>1</v>
      </c>
      <c r="J84" s="38" t="s">
        <v>186</v>
      </c>
      <c r="K84" s="4">
        <v>0.2</v>
      </c>
      <c r="L84" s="38" t="b">
        <f t="shared" si="10"/>
        <v>0</v>
      </c>
      <c r="M84" s="4">
        <v>0.2</v>
      </c>
      <c r="N84" s="4"/>
      <c r="O84" s="38" t="b">
        <f t="shared" si="6"/>
        <v>1</v>
      </c>
      <c r="P84" s="4">
        <v>0</v>
      </c>
      <c r="Q84" s="41"/>
    </row>
    <row r="85" spans="1:17" x14ac:dyDescent="0.2">
      <c r="A85" s="2" t="s">
        <v>88</v>
      </c>
      <c r="B85" s="4">
        <v>0.3</v>
      </c>
      <c r="C85" s="4"/>
      <c r="E85" s="1">
        <f t="shared" si="7"/>
        <v>1.0535699999999999</v>
      </c>
      <c r="F85" s="1">
        <f t="shared" si="8"/>
        <v>4.5654699999999995</v>
      </c>
      <c r="H85" s="4">
        <f>VLOOKUP(A85,'dati ACI 122'!A:B,2,0)</f>
        <v>0.3</v>
      </c>
      <c r="I85" s="38" t="b">
        <f t="shared" si="9"/>
        <v>1</v>
      </c>
      <c r="J85" s="38" t="s">
        <v>186</v>
      </c>
      <c r="K85" s="4">
        <v>0.3</v>
      </c>
      <c r="L85" s="38" t="b">
        <f t="shared" si="10"/>
        <v>1</v>
      </c>
      <c r="M85" s="4">
        <v>0.3</v>
      </c>
      <c r="N85" s="4"/>
      <c r="O85" s="38" t="b">
        <f t="shared" si="6"/>
        <v>1</v>
      </c>
      <c r="P85" s="4">
        <v>0</v>
      </c>
      <c r="Q85" s="41"/>
    </row>
    <row r="86" spans="1:17" x14ac:dyDescent="0.2">
      <c r="A86" s="2" t="s">
        <v>89</v>
      </c>
      <c r="B86" s="4">
        <v>0.3</v>
      </c>
      <c r="C86" s="4"/>
      <c r="E86" s="1">
        <f t="shared" si="7"/>
        <v>1.0535699999999999</v>
      </c>
      <c r="F86" s="1">
        <f t="shared" si="8"/>
        <v>4.5654699999999995</v>
      </c>
      <c r="H86" s="4">
        <f>VLOOKUP(A86,'dati ACI 122'!A:B,2,0)</f>
        <v>0.3</v>
      </c>
      <c r="I86" s="38" t="b">
        <f t="shared" si="9"/>
        <v>1</v>
      </c>
      <c r="J86" s="38" t="s">
        <v>186</v>
      </c>
      <c r="K86" s="4">
        <v>0.3</v>
      </c>
      <c r="L86" s="38" t="b">
        <f t="shared" si="10"/>
        <v>1</v>
      </c>
      <c r="M86" s="4">
        <v>0.3</v>
      </c>
      <c r="N86" s="4"/>
      <c r="O86" s="38" t="b">
        <f t="shared" si="6"/>
        <v>1</v>
      </c>
      <c r="P86" s="4">
        <v>0</v>
      </c>
      <c r="Q86" s="41"/>
    </row>
    <row r="87" spans="1:17" x14ac:dyDescent="0.2">
      <c r="A87" s="2" t="s">
        <v>90</v>
      </c>
      <c r="B87" s="4">
        <v>0.3</v>
      </c>
      <c r="C87" s="4"/>
      <c r="E87" s="1">
        <f t="shared" si="7"/>
        <v>1.0535699999999999</v>
      </c>
      <c r="F87" s="1">
        <f t="shared" si="8"/>
        <v>4.5654699999999995</v>
      </c>
      <c r="H87" s="4">
        <f>VLOOKUP(A87,'dati ACI 122'!A:B,2,0)</f>
        <v>0.3</v>
      </c>
      <c r="I87" s="38" t="b">
        <f t="shared" si="9"/>
        <v>1</v>
      </c>
      <c r="J87" s="38" t="s">
        <v>186</v>
      </c>
      <c r="K87" s="4">
        <v>0.3</v>
      </c>
      <c r="L87" s="38" t="b">
        <f t="shared" si="10"/>
        <v>1</v>
      </c>
      <c r="M87" s="4">
        <v>0.3</v>
      </c>
      <c r="N87" s="4"/>
      <c r="O87" s="38" t="b">
        <f t="shared" si="6"/>
        <v>1</v>
      </c>
      <c r="P87" s="4">
        <v>0</v>
      </c>
      <c r="Q87" s="41"/>
    </row>
    <row r="88" spans="1:17" x14ac:dyDescent="0.2">
      <c r="A88" s="2" t="s">
        <v>91</v>
      </c>
      <c r="B88" s="4">
        <v>0.3</v>
      </c>
      <c r="C88" s="4"/>
      <c r="E88" s="1">
        <f t="shared" si="7"/>
        <v>1.0535699999999999</v>
      </c>
      <c r="F88" s="1">
        <f t="shared" si="8"/>
        <v>4.5654699999999995</v>
      </c>
      <c r="H88" s="4">
        <f>VLOOKUP(A88,'dati ACI 122'!A:B,2,0)</f>
        <v>0.3</v>
      </c>
      <c r="I88" s="38" t="b">
        <f t="shared" si="9"/>
        <v>1</v>
      </c>
      <c r="J88" s="38" t="s">
        <v>186</v>
      </c>
      <c r="K88" s="4">
        <v>0.2</v>
      </c>
      <c r="L88" s="38" t="b">
        <f t="shared" si="10"/>
        <v>0</v>
      </c>
      <c r="M88" s="4">
        <v>0.2</v>
      </c>
      <c r="N88" s="4"/>
      <c r="O88" s="38" t="b">
        <f t="shared" si="6"/>
        <v>1</v>
      </c>
      <c r="P88" s="4">
        <v>0</v>
      </c>
      <c r="Q88" s="41"/>
    </row>
    <row r="89" spans="1:17" x14ac:dyDescent="0.2">
      <c r="A89" s="2" t="s">
        <v>92</v>
      </c>
      <c r="B89" s="4">
        <v>0.25</v>
      </c>
      <c r="C89" s="4"/>
      <c r="E89" s="1">
        <f t="shared" si="7"/>
        <v>0.87797499999999995</v>
      </c>
      <c r="F89" s="1">
        <f t="shared" si="8"/>
        <v>4.389875</v>
      </c>
      <c r="H89" s="4">
        <f>VLOOKUP(A89,'dati ACI 122'!A:B,2,0)</f>
        <v>0.25</v>
      </c>
      <c r="I89" s="38" t="b">
        <f t="shared" si="9"/>
        <v>1</v>
      </c>
      <c r="J89" s="38" t="s">
        <v>186</v>
      </c>
      <c r="K89" s="4">
        <v>0.25</v>
      </c>
      <c r="L89" s="38" t="b">
        <f t="shared" si="10"/>
        <v>1</v>
      </c>
      <c r="M89" s="4">
        <v>0.25</v>
      </c>
      <c r="N89" s="4"/>
      <c r="O89" s="38" t="b">
        <f t="shared" si="6"/>
        <v>1</v>
      </c>
      <c r="P89" s="4">
        <v>0</v>
      </c>
      <c r="Q89" s="41"/>
    </row>
    <row r="90" spans="1:17" x14ac:dyDescent="0.2">
      <c r="A90" s="2" t="s">
        <v>93</v>
      </c>
      <c r="B90" s="4">
        <v>0.3</v>
      </c>
      <c r="C90" s="4"/>
      <c r="E90" s="1">
        <f t="shared" si="7"/>
        <v>1.0535699999999999</v>
      </c>
      <c r="F90" s="1">
        <f t="shared" si="8"/>
        <v>4.5654699999999995</v>
      </c>
      <c r="H90" s="4">
        <f>VLOOKUP(A90,'dati ACI 122'!A:B,2,0)</f>
        <v>0.3</v>
      </c>
      <c r="I90" s="38" t="b">
        <f t="shared" si="9"/>
        <v>1</v>
      </c>
      <c r="J90" s="38" t="s">
        <v>186</v>
      </c>
      <c r="K90" s="4">
        <v>0.2</v>
      </c>
      <c r="L90" s="38" t="b">
        <f t="shared" si="10"/>
        <v>0</v>
      </c>
      <c r="M90" s="4">
        <v>0.2</v>
      </c>
      <c r="N90" s="4"/>
      <c r="O90" s="38" t="b">
        <f t="shared" si="6"/>
        <v>1</v>
      </c>
      <c r="P90" s="4">
        <v>0</v>
      </c>
      <c r="Q90" s="41"/>
    </row>
    <row r="91" spans="1:17" x14ac:dyDescent="0.2">
      <c r="A91" s="2" t="s">
        <v>94</v>
      </c>
      <c r="B91" s="4">
        <v>0.2</v>
      </c>
      <c r="C91" s="4"/>
      <c r="E91" s="1">
        <f t="shared" si="7"/>
        <v>0.70238</v>
      </c>
      <c r="F91" s="1">
        <f t="shared" si="8"/>
        <v>4.2142799999999996</v>
      </c>
      <c r="H91" s="4">
        <f>VLOOKUP(A91,'dati ACI 122'!A:B,2,0)</f>
        <v>0.2</v>
      </c>
      <c r="I91" s="38" t="b">
        <f t="shared" si="9"/>
        <v>1</v>
      </c>
      <c r="J91" s="38" t="s">
        <v>186</v>
      </c>
      <c r="K91" s="4">
        <v>0.2</v>
      </c>
      <c r="L91" s="38" t="b">
        <f t="shared" si="10"/>
        <v>1</v>
      </c>
      <c r="M91" s="4">
        <v>0.2</v>
      </c>
      <c r="N91" s="4"/>
      <c r="O91" s="38" t="b">
        <f t="shared" si="6"/>
        <v>1</v>
      </c>
      <c r="P91" s="4">
        <v>0</v>
      </c>
      <c r="Q91" s="41"/>
    </row>
    <row r="92" spans="1:17" x14ac:dyDescent="0.2">
      <c r="A92" s="2" t="s">
        <v>95</v>
      </c>
      <c r="B92" s="4">
        <v>0.3</v>
      </c>
      <c r="C92" s="4"/>
      <c r="E92" s="1">
        <f t="shared" si="7"/>
        <v>1.0535699999999999</v>
      </c>
      <c r="F92" s="1">
        <f t="shared" si="8"/>
        <v>4.5654699999999995</v>
      </c>
      <c r="H92" s="4">
        <f>VLOOKUP(A92,'dati ACI 122'!A:B,2,0)</f>
        <v>0.3</v>
      </c>
      <c r="I92" s="38" t="b">
        <f t="shared" si="9"/>
        <v>1</v>
      </c>
      <c r="J92" s="38" t="s">
        <v>186</v>
      </c>
      <c r="K92" s="4">
        <v>0.2</v>
      </c>
      <c r="L92" s="38" t="b">
        <f t="shared" si="10"/>
        <v>0</v>
      </c>
      <c r="M92" s="4">
        <v>0.2</v>
      </c>
      <c r="N92" s="4"/>
      <c r="O92" s="38" t="b">
        <f t="shared" si="6"/>
        <v>1</v>
      </c>
      <c r="P92" s="4">
        <v>0</v>
      </c>
      <c r="Q92" s="41"/>
    </row>
    <row r="93" spans="1:17" x14ac:dyDescent="0.2">
      <c r="A93" s="2" t="s">
        <v>96</v>
      </c>
      <c r="B93" s="4">
        <v>0.3</v>
      </c>
      <c r="C93" s="4">
        <v>4.5599999999999996</v>
      </c>
      <c r="E93" s="1">
        <f t="shared" si="7"/>
        <v>1.0535699999999999</v>
      </c>
      <c r="F93" s="1">
        <f t="shared" si="8"/>
        <v>4.5654699999999995</v>
      </c>
      <c r="H93" s="4">
        <f>VLOOKUP(A93,'dati ACI 122'!A:B,2,0)</f>
        <v>0.3</v>
      </c>
      <c r="I93" s="38" t="b">
        <f t="shared" si="9"/>
        <v>1</v>
      </c>
      <c r="J93" s="38" t="s">
        <v>186</v>
      </c>
      <c r="K93" s="4">
        <v>0.3</v>
      </c>
      <c r="L93" s="38" t="b">
        <f t="shared" si="10"/>
        <v>1</v>
      </c>
      <c r="M93" s="4">
        <v>0.3</v>
      </c>
      <c r="N93" s="4">
        <v>4.5599999999999996</v>
      </c>
      <c r="O93" s="38" t="b">
        <f t="shared" si="6"/>
        <v>1</v>
      </c>
      <c r="P93" s="4">
        <v>2.2799999999999998</v>
      </c>
      <c r="Q93" s="41"/>
    </row>
    <row r="94" spans="1:17" x14ac:dyDescent="0.2">
      <c r="A94" s="2" t="s">
        <v>97</v>
      </c>
      <c r="B94" s="4">
        <v>0.2</v>
      </c>
      <c r="C94" s="4"/>
      <c r="E94" s="1">
        <f t="shared" si="7"/>
        <v>0.70238</v>
      </c>
      <c r="F94" s="1">
        <f t="shared" si="8"/>
        <v>4.2142799999999996</v>
      </c>
      <c r="H94" s="4">
        <f>VLOOKUP(A94,'dati ACI 122'!A:B,2,0)</f>
        <v>0.2</v>
      </c>
      <c r="I94" s="38" t="b">
        <f t="shared" si="9"/>
        <v>1</v>
      </c>
      <c r="J94" s="38" t="s">
        <v>186</v>
      </c>
      <c r="K94" s="4">
        <v>0.2</v>
      </c>
      <c r="L94" s="38" t="b">
        <f t="shared" si="10"/>
        <v>1</v>
      </c>
      <c r="M94" s="4">
        <v>0.2</v>
      </c>
      <c r="N94" s="4"/>
      <c r="O94" s="38" t="b">
        <f t="shared" si="6"/>
        <v>1</v>
      </c>
      <c r="P94" s="4">
        <v>0</v>
      </c>
      <c r="Q94" s="41"/>
    </row>
    <row r="95" spans="1:17" x14ac:dyDescent="0.2">
      <c r="A95" s="2" t="s">
        <v>98</v>
      </c>
      <c r="B95" s="4">
        <v>0.3</v>
      </c>
      <c r="C95" s="4"/>
      <c r="E95" s="1">
        <f t="shared" si="7"/>
        <v>1.0535699999999999</v>
      </c>
      <c r="F95" s="1">
        <f t="shared" si="8"/>
        <v>4.5654699999999995</v>
      </c>
      <c r="H95" s="4">
        <f>VLOOKUP(A95,'dati ACI 122'!A:B,2,0)</f>
        <v>0.3</v>
      </c>
      <c r="I95" s="38" t="b">
        <f t="shared" si="9"/>
        <v>1</v>
      </c>
      <c r="J95" s="38" t="s">
        <v>186</v>
      </c>
      <c r="K95" s="4">
        <v>0.3</v>
      </c>
      <c r="L95" s="38" t="b">
        <f t="shared" si="10"/>
        <v>1</v>
      </c>
      <c r="M95" s="4">
        <v>0.3</v>
      </c>
      <c r="N95" s="4"/>
      <c r="O95" s="38" t="b">
        <f t="shared" si="6"/>
        <v>1</v>
      </c>
      <c r="P95" s="4">
        <v>0</v>
      </c>
      <c r="Q95" s="41"/>
    </row>
    <row r="96" spans="1:17" x14ac:dyDescent="0.2">
      <c r="A96" s="2" t="s">
        <v>99</v>
      </c>
      <c r="B96" s="4">
        <v>0</v>
      </c>
      <c r="C96" s="4"/>
      <c r="E96" s="1">
        <f t="shared" si="7"/>
        <v>0</v>
      </c>
      <c r="F96" s="1">
        <f t="shared" si="8"/>
        <v>3.5118999999999998</v>
      </c>
      <c r="H96" s="4">
        <f>VLOOKUP(A96,'dati ACI 122'!A:B,2,0)</f>
        <v>0</v>
      </c>
      <c r="I96" s="38" t="b">
        <f t="shared" si="9"/>
        <v>1</v>
      </c>
      <c r="J96" s="38" t="s">
        <v>186</v>
      </c>
      <c r="K96" s="4">
        <v>0</v>
      </c>
      <c r="L96" s="38" t="b">
        <f t="shared" si="10"/>
        <v>1</v>
      </c>
      <c r="M96" s="4">
        <v>0</v>
      </c>
      <c r="N96" s="4"/>
      <c r="O96" s="38" t="b">
        <f t="shared" si="6"/>
        <v>1</v>
      </c>
      <c r="P96" s="4">
        <v>0</v>
      </c>
      <c r="Q96" s="41">
        <v>1</v>
      </c>
    </row>
    <row r="97" spans="1:17" x14ac:dyDescent="0.2">
      <c r="A97" s="2" t="s">
        <v>100</v>
      </c>
      <c r="B97" s="4">
        <v>0.3</v>
      </c>
      <c r="C97" s="4">
        <v>4.5599999999999996</v>
      </c>
      <c r="E97" s="1">
        <f t="shared" si="7"/>
        <v>1.0535699999999999</v>
      </c>
      <c r="F97" s="1">
        <f t="shared" si="8"/>
        <v>4.5654699999999995</v>
      </c>
      <c r="H97" s="4" t="str">
        <f>VLOOKUP(A97,'dati ACI 122'!A:B,2,0)</f>
        <v>10-30%</v>
      </c>
      <c r="I97" s="38" t="b">
        <f t="shared" si="9"/>
        <v>0</v>
      </c>
      <c r="J97" s="38" t="s">
        <v>185</v>
      </c>
      <c r="K97" s="4">
        <v>0.3</v>
      </c>
      <c r="L97" s="38" t="b">
        <f t="shared" si="10"/>
        <v>1</v>
      </c>
      <c r="M97" s="4">
        <v>1.0000000000000001E-5</v>
      </c>
      <c r="N97" s="4">
        <v>4.5599999999999996</v>
      </c>
      <c r="O97" s="38" t="b">
        <f t="shared" si="6"/>
        <v>1</v>
      </c>
      <c r="P97" s="4">
        <v>2.2799999999999998</v>
      </c>
      <c r="Q97" s="41"/>
    </row>
    <row r="98" spans="1:17" x14ac:dyDescent="0.2">
      <c r="A98" s="2" t="s">
        <v>101</v>
      </c>
      <c r="B98" s="4">
        <v>0.3</v>
      </c>
      <c r="C98" s="4"/>
      <c r="E98" s="1">
        <f t="shared" si="7"/>
        <v>1.0535699999999999</v>
      </c>
      <c r="F98" s="1">
        <f t="shared" si="8"/>
        <v>4.5654699999999995</v>
      </c>
      <c r="H98" s="4" t="str">
        <f>VLOOKUP(A98,'dati ACI 122'!A:B,2,0)</f>
        <v>30%</v>
      </c>
      <c r="I98" s="38" t="b">
        <f t="shared" si="9"/>
        <v>0</v>
      </c>
      <c r="J98" s="38" t="s">
        <v>186</v>
      </c>
      <c r="K98" s="4">
        <v>0.19355</v>
      </c>
      <c r="L98" s="38" t="b">
        <f t="shared" si="10"/>
        <v>0</v>
      </c>
      <c r="M98" s="4">
        <v>0.19355</v>
      </c>
      <c r="N98" s="4"/>
      <c r="O98" s="38" t="b">
        <f t="shared" ref="O98:O111" si="11">EXACT(C98,N98)</f>
        <v>1</v>
      </c>
      <c r="P98" s="4">
        <v>0</v>
      </c>
      <c r="Q98" s="41"/>
    </row>
    <row r="99" spans="1:17" x14ac:dyDescent="0.2">
      <c r="A99" s="2" t="s">
        <v>102</v>
      </c>
      <c r="B99" s="4">
        <v>0.3</v>
      </c>
      <c r="C99" s="4"/>
      <c r="E99" s="1">
        <f t="shared" si="7"/>
        <v>1.0535699999999999</v>
      </c>
      <c r="F99" s="1">
        <f t="shared" si="8"/>
        <v>4.5654699999999995</v>
      </c>
      <c r="H99" s="4">
        <f>VLOOKUP(A99,'dati ACI 122'!A:B,2,0)</f>
        <v>0.3</v>
      </c>
      <c r="I99" s="38" t="b">
        <f t="shared" si="9"/>
        <v>1</v>
      </c>
      <c r="J99" s="38" t="s">
        <v>186</v>
      </c>
      <c r="K99" s="4">
        <v>0.2</v>
      </c>
      <c r="L99" s="38" t="b">
        <f t="shared" si="10"/>
        <v>0</v>
      </c>
      <c r="M99" s="4">
        <v>0.2</v>
      </c>
      <c r="N99" s="4"/>
      <c r="O99" s="38" t="b">
        <f t="shared" si="11"/>
        <v>1</v>
      </c>
      <c r="P99" s="4">
        <v>0</v>
      </c>
      <c r="Q99" s="41"/>
    </row>
    <row r="100" spans="1:17" x14ac:dyDescent="0.2">
      <c r="A100" s="2" t="s">
        <v>103</v>
      </c>
      <c r="B100" s="4">
        <v>0.2</v>
      </c>
      <c r="C100" s="4"/>
      <c r="E100" s="1">
        <f t="shared" si="7"/>
        <v>0.70238</v>
      </c>
      <c r="F100" s="1">
        <f t="shared" si="8"/>
        <v>4.2142799999999996</v>
      </c>
      <c r="H100" s="4">
        <f>VLOOKUP(A100,'dati ACI 122'!A:B,2,0)</f>
        <v>0.2</v>
      </c>
      <c r="I100" s="38" t="b">
        <f t="shared" si="9"/>
        <v>1</v>
      </c>
      <c r="J100" s="38" t="s">
        <v>186</v>
      </c>
      <c r="K100" s="4">
        <v>0.2</v>
      </c>
      <c r="L100" s="38" t="b">
        <f t="shared" si="10"/>
        <v>1</v>
      </c>
      <c r="M100" s="4">
        <v>0.2</v>
      </c>
      <c r="N100" s="4"/>
      <c r="O100" s="38" t="b">
        <f t="shared" si="11"/>
        <v>1</v>
      </c>
      <c r="P100" s="4">
        <v>0</v>
      </c>
      <c r="Q100" s="41"/>
    </row>
    <row r="101" spans="1:17" x14ac:dyDescent="0.2">
      <c r="A101" s="2" t="s">
        <v>104</v>
      </c>
      <c r="B101" s="4">
        <v>0.3</v>
      </c>
      <c r="C101" s="4"/>
      <c r="E101" s="1">
        <f t="shared" si="7"/>
        <v>1.0535699999999999</v>
      </c>
      <c r="F101" s="1">
        <f t="shared" si="8"/>
        <v>4.5654699999999995</v>
      </c>
      <c r="H101" s="4">
        <f>VLOOKUP(A101,'dati ACI 122'!A:B,2,0)</f>
        <v>0.3</v>
      </c>
      <c r="I101" s="38" t="b">
        <f t="shared" si="9"/>
        <v>1</v>
      </c>
      <c r="J101" s="38" t="s">
        <v>186</v>
      </c>
      <c r="K101" s="4">
        <v>0.3</v>
      </c>
      <c r="L101" s="38" t="b">
        <f t="shared" si="10"/>
        <v>1</v>
      </c>
      <c r="M101" s="4">
        <v>0.3</v>
      </c>
      <c r="N101" s="4"/>
      <c r="O101" s="38" t="b">
        <f t="shared" si="11"/>
        <v>1</v>
      </c>
      <c r="P101" s="4">
        <v>0</v>
      </c>
      <c r="Q101" s="41"/>
    </row>
    <row r="102" spans="1:17" x14ac:dyDescent="0.2">
      <c r="A102" s="2" t="s">
        <v>105</v>
      </c>
      <c r="B102" s="4">
        <v>0.2</v>
      </c>
      <c r="C102" s="4"/>
      <c r="E102" s="1">
        <f t="shared" si="7"/>
        <v>0.70238</v>
      </c>
      <c r="F102" s="1">
        <f t="shared" si="8"/>
        <v>4.2142799999999996</v>
      </c>
      <c r="H102" s="4">
        <f>VLOOKUP(A102,'dati ACI 122'!A:B,2,0)</f>
        <v>0.2</v>
      </c>
      <c r="I102" s="38" t="b">
        <f t="shared" si="9"/>
        <v>1</v>
      </c>
      <c r="J102" s="38" t="s">
        <v>186</v>
      </c>
      <c r="K102" s="4">
        <v>0.2</v>
      </c>
      <c r="L102" s="38" t="b">
        <f t="shared" si="10"/>
        <v>1</v>
      </c>
      <c r="M102" s="4">
        <v>0.2</v>
      </c>
      <c r="N102" s="4"/>
      <c r="O102" s="38" t="b">
        <f t="shared" si="11"/>
        <v>1</v>
      </c>
      <c r="P102" s="4">
        <v>0</v>
      </c>
      <c r="Q102" s="41"/>
    </row>
    <row r="103" spans="1:17" x14ac:dyDescent="0.2">
      <c r="A103" s="2" t="s">
        <v>106</v>
      </c>
      <c r="B103" s="4">
        <v>0.3</v>
      </c>
      <c r="C103" s="4"/>
      <c r="E103" s="1">
        <f t="shared" si="7"/>
        <v>1.0535699999999999</v>
      </c>
      <c r="F103" s="1">
        <f t="shared" si="8"/>
        <v>4.5654699999999995</v>
      </c>
      <c r="H103" s="4">
        <f>VLOOKUP(A103,'dati ACI 122'!A:B,2,0)</f>
        <v>0.3</v>
      </c>
      <c r="I103" s="38" t="b">
        <f t="shared" si="9"/>
        <v>1</v>
      </c>
      <c r="J103" s="38" t="s">
        <v>186</v>
      </c>
      <c r="K103" s="4">
        <v>0.18</v>
      </c>
      <c r="L103" s="38" t="b">
        <f t="shared" si="10"/>
        <v>0</v>
      </c>
      <c r="M103" s="4">
        <v>0.18</v>
      </c>
      <c r="N103" s="4"/>
      <c r="O103" s="38" t="b">
        <f t="shared" si="11"/>
        <v>1</v>
      </c>
      <c r="P103" s="4">
        <v>0</v>
      </c>
      <c r="Q103" s="41"/>
    </row>
    <row r="104" spans="1:17" x14ac:dyDescent="0.2">
      <c r="A104" s="2" t="s">
        <v>107</v>
      </c>
      <c r="B104" s="4">
        <v>0.3</v>
      </c>
      <c r="C104" s="4">
        <v>4.5599999999999996</v>
      </c>
      <c r="E104" s="1">
        <f t="shared" si="7"/>
        <v>1.0535699999999999</v>
      </c>
      <c r="F104" s="1">
        <f t="shared" si="8"/>
        <v>4.5654699999999995</v>
      </c>
      <c r="H104" s="4">
        <f>VLOOKUP(A104,'dati ACI 122'!A:B,2,0)</f>
        <v>0.3</v>
      </c>
      <c r="I104" s="38" t="b">
        <f t="shared" si="9"/>
        <v>1</v>
      </c>
      <c r="J104" s="38" t="s">
        <v>186</v>
      </c>
      <c r="K104" s="4">
        <v>0.3</v>
      </c>
      <c r="L104" s="38" t="b">
        <f t="shared" si="10"/>
        <v>1</v>
      </c>
      <c r="M104" s="4">
        <v>0.3</v>
      </c>
      <c r="N104" s="4">
        <v>4.5599999999999996</v>
      </c>
      <c r="O104" s="38" t="b">
        <f t="shared" si="11"/>
        <v>1</v>
      </c>
      <c r="P104" s="4">
        <v>2.2799999999999998</v>
      </c>
      <c r="Q104" s="41"/>
    </row>
    <row r="105" spans="1:17" x14ac:dyDescent="0.2">
      <c r="A105" s="2" t="s">
        <v>108</v>
      </c>
      <c r="B105" s="4">
        <v>0.3</v>
      </c>
      <c r="C105" s="4"/>
      <c r="E105" s="1">
        <f t="shared" si="7"/>
        <v>1.0535699999999999</v>
      </c>
      <c r="F105" s="1">
        <f t="shared" si="8"/>
        <v>4.5654699999999995</v>
      </c>
      <c r="H105" s="4">
        <f>VLOOKUP(A105,'dati ACI 122'!A:B,2,0)</f>
        <v>0.3</v>
      </c>
      <c r="I105" s="38" t="b">
        <f t="shared" si="9"/>
        <v>1</v>
      </c>
      <c r="J105" s="38" t="s">
        <v>186</v>
      </c>
      <c r="K105" s="4">
        <v>0.28999999999999998</v>
      </c>
      <c r="L105" s="38" t="b">
        <f t="shared" si="10"/>
        <v>0</v>
      </c>
      <c r="M105" s="4">
        <v>0.28999999999999998</v>
      </c>
      <c r="N105" s="4"/>
      <c r="O105" s="38" t="b">
        <f t="shared" si="11"/>
        <v>1</v>
      </c>
      <c r="P105" s="4">
        <v>0</v>
      </c>
      <c r="Q105" s="41"/>
    </row>
    <row r="106" spans="1:17" x14ac:dyDescent="0.2">
      <c r="A106" s="2" t="s">
        <v>109</v>
      </c>
      <c r="B106" s="4">
        <v>0.2</v>
      </c>
      <c r="C106" s="4"/>
      <c r="E106" s="1">
        <f t="shared" si="7"/>
        <v>0.70238</v>
      </c>
      <c r="F106" s="1">
        <f t="shared" si="8"/>
        <v>4.2142799999999996</v>
      </c>
      <c r="H106" s="4">
        <f>VLOOKUP(A106,'dati ACI 122'!A:B,2,0)</f>
        <v>0.2</v>
      </c>
      <c r="I106" s="38" t="b">
        <f t="shared" si="9"/>
        <v>1</v>
      </c>
      <c r="J106" s="38" t="s">
        <v>186</v>
      </c>
      <c r="K106" s="4">
        <v>0.2</v>
      </c>
      <c r="L106" s="38" t="b">
        <f t="shared" si="10"/>
        <v>1</v>
      </c>
      <c r="M106" s="4">
        <v>0.2</v>
      </c>
      <c r="N106" s="4"/>
      <c r="O106" s="38" t="b">
        <f t="shared" si="11"/>
        <v>1</v>
      </c>
      <c r="P106" s="4">
        <v>0</v>
      </c>
      <c r="Q106" s="41"/>
    </row>
    <row r="107" spans="1:17" x14ac:dyDescent="0.2">
      <c r="A107" s="2" t="s">
        <v>110</v>
      </c>
      <c r="B107" s="4">
        <v>0.2</v>
      </c>
      <c r="C107" s="4"/>
      <c r="E107" s="1">
        <f t="shared" si="7"/>
        <v>0.70238</v>
      </c>
      <c r="F107" s="1">
        <f t="shared" si="8"/>
        <v>4.2142799999999996</v>
      </c>
      <c r="H107" s="4">
        <f>VLOOKUP(A107,'dati ACI 122'!A:B,2,0)</f>
        <v>0.2</v>
      </c>
      <c r="I107" s="38" t="b">
        <f t="shared" si="9"/>
        <v>1</v>
      </c>
      <c r="J107" s="38" t="s">
        <v>186</v>
      </c>
      <c r="K107" s="4">
        <v>0.2</v>
      </c>
      <c r="L107" s="38" t="b">
        <f t="shared" si="10"/>
        <v>1</v>
      </c>
      <c r="M107" s="4">
        <v>0.2</v>
      </c>
      <c r="N107" s="4"/>
      <c r="O107" s="38" t="b">
        <f t="shared" si="11"/>
        <v>1</v>
      </c>
      <c r="P107" s="4">
        <v>0</v>
      </c>
      <c r="Q107" s="41"/>
    </row>
    <row r="108" spans="1:17" x14ac:dyDescent="0.2">
      <c r="A108" s="2" t="s">
        <v>111</v>
      </c>
      <c r="B108" s="4">
        <v>0.3</v>
      </c>
      <c r="C108" s="4"/>
      <c r="E108" s="1">
        <f t="shared" si="7"/>
        <v>1.0535699999999999</v>
      </c>
      <c r="F108" s="1">
        <f t="shared" si="8"/>
        <v>4.5654699999999995</v>
      </c>
      <c r="H108" s="4">
        <f>VLOOKUP(A108,'dati ACI 122'!A:B,2,0)</f>
        <v>0.3</v>
      </c>
      <c r="I108" s="38" t="b">
        <f t="shared" si="9"/>
        <v>1</v>
      </c>
      <c r="J108" s="38" t="s">
        <v>186</v>
      </c>
      <c r="K108" s="4">
        <v>0.2</v>
      </c>
      <c r="L108" s="38" t="b">
        <f t="shared" si="10"/>
        <v>0</v>
      </c>
      <c r="M108" s="4">
        <v>0.2</v>
      </c>
      <c r="N108" s="4"/>
      <c r="O108" s="38" t="b">
        <f t="shared" si="11"/>
        <v>1</v>
      </c>
      <c r="P108" s="4">
        <v>0</v>
      </c>
      <c r="Q108" s="41"/>
    </row>
    <row r="109" spans="1:17" x14ac:dyDescent="0.2">
      <c r="A109" s="2" t="s">
        <v>112</v>
      </c>
      <c r="B109" s="4">
        <v>0.2</v>
      </c>
      <c r="C109" s="4"/>
      <c r="E109" s="1">
        <f t="shared" si="7"/>
        <v>0.70238</v>
      </c>
      <c r="F109" s="1">
        <f t="shared" si="8"/>
        <v>4.2142799999999996</v>
      </c>
      <c r="H109" s="4">
        <f>VLOOKUP(A109,'dati ACI 122'!A:B,2,0)</f>
        <v>0.2</v>
      </c>
      <c r="I109" s="38" t="b">
        <f t="shared" si="9"/>
        <v>1</v>
      </c>
      <c r="J109" s="38" t="s">
        <v>186</v>
      </c>
      <c r="K109" s="4">
        <v>0.2</v>
      </c>
      <c r="L109" s="38" t="b">
        <f t="shared" si="10"/>
        <v>1</v>
      </c>
      <c r="M109" s="4">
        <v>0.2</v>
      </c>
      <c r="N109" s="4"/>
      <c r="O109" s="38" t="b">
        <f t="shared" si="11"/>
        <v>1</v>
      </c>
      <c r="P109" s="4">
        <v>0</v>
      </c>
      <c r="Q109" s="41"/>
    </row>
    <row r="110" spans="1:17" x14ac:dyDescent="0.2">
      <c r="A110" s="2" t="s">
        <v>113</v>
      </c>
      <c r="B110" s="4">
        <v>0.3</v>
      </c>
      <c r="C110" s="4"/>
      <c r="E110" s="1">
        <f t="shared" si="7"/>
        <v>1.0535699999999999</v>
      </c>
      <c r="F110" s="1">
        <f t="shared" si="8"/>
        <v>4.5654699999999995</v>
      </c>
      <c r="H110" s="4">
        <f>VLOOKUP(A110,'dati ACI 122'!A:B,2,0)</f>
        <v>0.3</v>
      </c>
      <c r="I110" s="38" t="b">
        <f t="shared" si="9"/>
        <v>1</v>
      </c>
      <c r="J110" s="38" t="s">
        <v>186</v>
      </c>
      <c r="K110" s="4">
        <v>0.3</v>
      </c>
      <c r="L110" s="38" t="b">
        <f t="shared" si="10"/>
        <v>1</v>
      </c>
      <c r="M110" s="4">
        <v>0.3</v>
      </c>
      <c r="N110" s="4"/>
      <c r="O110" s="38" t="b">
        <f t="shared" si="11"/>
        <v>1</v>
      </c>
      <c r="P110" s="4">
        <v>0</v>
      </c>
      <c r="Q110" s="41"/>
    </row>
    <row r="111" spans="1:17" x14ac:dyDescent="0.2">
      <c r="A111" s="2" t="s">
        <v>114</v>
      </c>
      <c r="B111" s="4">
        <v>0.3</v>
      </c>
      <c r="C111" s="4"/>
      <c r="E111" s="1">
        <f t="shared" si="7"/>
        <v>1.0535699999999999</v>
      </c>
      <c r="F111" s="1">
        <f t="shared" si="8"/>
        <v>4.5654699999999995</v>
      </c>
      <c r="H111" s="4">
        <f>VLOOKUP(A111,'dati ACI 122'!A:B,2,0)</f>
        <v>0.3</v>
      </c>
      <c r="I111" s="38" t="b">
        <f t="shared" si="9"/>
        <v>1</v>
      </c>
      <c r="J111" s="38" t="s">
        <v>186</v>
      </c>
      <c r="K111" s="4">
        <v>0.2</v>
      </c>
      <c r="L111" s="38" t="b">
        <f t="shared" si="10"/>
        <v>0</v>
      </c>
      <c r="M111" s="4">
        <v>0.3</v>
      </c>
      <c r="N111" s="4"/>
      <c r="O111" s="38" t="b">
        <f t="shared" si="11"/>
        <v>1</v>
      </c>
      <c r="P111" s="4">
        <v>0</v>
      </c>
      <c r="Q111" s="41"/>
    </row>
  </sheetData>
  <sheetProtection password="C304" sheet="1" objects="1" scenarios="1"/>
  <autoFilter ref="A1:Q111"/>
  <phoneticPr fontId="2" type="noConversion"/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Calcolo IPT</vt:lpstr>
      <vt:lpstr>dati ACI 122</vt:lpstr>
      <vt:lpstr>Dati</vt:lpstr>
      <vt:lpstr>'Calcolo IPT'!Area_stampa</vt:lpstr>
      <vt:lpstr>Province</vt:lpstr>
      <vt:lpstr>Province_1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Massimiliano</dc:creator>
  <cp:lastModifiedBy>Massimiliano Greco</cp:lastModifiedBy>
  <cp:lastPrinted>2011-09-28T14:53:26Z</cp:lastPrinted>
  <dcterms:created xsi:type="dcterms:W3CDTF">2011-09-09T08:35:26Z</dcterms:created>
  <dcterms:modified xsi:type="dcterms:W3CDTF">2013-09-30T08:01:24Z</dcterms:modified>
</cp:coreProperties>
</file>